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Youtube Content\Excel Test Solution\"/>
    </mc:Choice>
  </mc:AlternateContent>
  <xr:revisionPtr revIDLastSave="0" documentId="13_ncr:1_{70279E91-8601-4397-AFFF-545BF8715BF4}" xr6:coauthVersionLast="47" xr6:coauthVersionMax="47" xr10:uidLastSave="{00000000-0000-0000-0000-000000000000}"/>
  <bookViews>
    <workbookView xWindow="28680" yWindow="-120" windowWidth="29040" windowHeight="15720" xr2:uid="{675623DA-751B-4835-8612-C18C79CFE65C}"/>
  </bookViews>
  <sheets>
    <sheet name="E1" sheetId="3" r:id="rId1"/>
    <sheet name="E2" sheetId="7" r:id="rId2"/>
    <sheet name="E3" sheetId="8" r:id="rId3"/>
  </sheets>
  <definedNames>
    <definedName name="_xlnm._FilterDatabase" localSheetId="0" hidden="1">'E1'!$A$13:$H$38</definedName>
    <definedName name="_xlnm._FilterDatabase" localSheetId="1" hidden="1">'E2'!$A$14:$H$39</definedName>
    <definedName name="_xlnm._FilterDatabase" localSheetId="2" hidden="1">'E3'!$A$14:$H$39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16" i="8" l="1"/>
  <c r="R16" i="8"/>
  <c r="Q17" i="8"/>
  <c r="R17" i="8"/>
  <c r="Q18" i="8"/>
  <c r="R18" i="8"/>
  <c r="Q19" i="8"/>
  <c r="R19" i="8"/>
  <c r="Q20" i="8"/>
  <c r="R20" i="8"/>
  <c r="Q21" i="8"/>
  <c r="R21" i="8"/>
  <c r="Q22" i="8"/>
  <c r="R22" i="8"/>
  <c r="Q23" i="8"/>
  <c r="R23" i="8"/>
  <c r="Q24" i="8"/>
  <c r="R24" i="8"/>
  <c r="Q25" i="8"/>
  <c r="R25" i="8"/>
  <c r="Q26" i="8"/>
  <c r="R26" i="8"/>
  <c r="Q27" i="8"/>
  <c r="R27" i="8"/>
  <c r="Q28" i="8"/>
  <c r="R28" i="8"/>
  <c r="Q29" i="8"/>
  <c r="R29" i="8"/>
  <c r="Q30" i="8"/>
  <c r="R30" i="8"/>
  <c r="Q31" i="8"/>
  <c r="R31" i="8"/>
  <c r="Q32" i="8"/>
  <c r="R32" i="8"/>
  <c r="Q33" i="8"/>
  <c r="R33" i="8"/>
  <c r="Q34" i="8"/>
  <c r="R34" i="8"/>
  <c r="Q35" i="8"/>
  <c r="R35" i="8"/>
  <c r="Q36" i="8"/>
  <c r="R36" i="8"/>
  <c r="Q37" i="8"/>
  <c r="R37" i="8"/>
  <c r="Q38" i="8"/>
  <c r="R38" i="8"/>
  <c r="Q39" i="8"/>
  <c r="R39" i="8"/>
  <c r="R15" i="8"/>
  <c r="Q15" i="8"/>
  <c r="D39" i="8"/>
  <c r="O39" i="8" s="1"/>
  <c r="I16" i="8"/>
  <c r="J16" i="8"/>
  <c r="K16" i="8"/>
  <c r="L16" i="8"/>
  <c r="M16" i="8"/>
  <c r="N16" i="8"/>
  <c r="O16" i="8"/>
  <c r="P16" i="8"/>
  <c r="I17" i="8"/>
  <c r="J17" i="8"/>
  <c r="K17" i="8"/>
  <c r="L17" i="8"/>
  <c r="M17" i="8"/>
  <c r="N17" i="8"/>
  <c r="O17" i="8"/>
  <c r="P17" i="8"/>
  <c r="I18" i="8"/>
  <c r="J18" i="8"/>
  <c r="K18" i="8"/>
  <c r="L18" i="8"/>
  <c r="M18" i="8"/>
  <c r="N18" i="8"/>
  <c r="O18" i="8"/>
  <c r="P18" i="8"/>
  <c r="I19" i="8"/>
  <c r="J19" i="8"/>
  <c r="K19" i="8"/>
  <c r="L19" i="8"/>
  <c r="M19" i="8"/>
  <c r="N19" i="8"/>
  <c r="O19" i="8"/>
  <c r="P19" i="8"/>
  <c r="I20" i="8"/>
  <c r="J20" i="8"/>
  <c r="K20" i="8"/>
  <c r="L20" i="8"/>
  <c r="M20" i="8"/>
  <c r="N20" i="8"/>
  <c r="O20" i="8"/>
  <c r="P20" i="8"/>
  <c r="I21" i="8"/>
  <c r="J21" i="8"/>
  <c r="K21" i="8"/>
  <c r="L21" i="8"/>
  <c r="M21" i="8"/>
  <c r="N21" i="8"/>
  <c r="O21" i="8"/>
  <c r="P21" i="8"/>
  <c r="I22" i="8"/>
  <c r="J22" i="8"/>
  <c r="K22" i="8"/>
  <c r="L22" i="8"/>
  <c r="M22" i="8"/>
  <c r="N22" i="8"/>
  <c r="O22" i="8"/>
  <c r="P22" i="8"/>
  <c r="I23" i="8"/>
  <c r="J23" i="8"/>
  <c r="K23" i="8"/>
  <c r="L23" i="8"/>
  <c r="M23" i="8"/>
  <c r="N23" i="8"/>
  <c r="O23" i="8"/>
  <c r="P23" i="8"/>
  <c r="I24" i="8"/>
  <c r="J24" i="8"/>
  <c r="K24" i="8"/>
  <c r="L24" i="8"/>
  <c r="M24" i="8"/>
  <c r="N24" i="8"/>
  <c r="O24" i="8"/>
  <c r="P24" i="8"/>
  <c r="I25" i="8"/>
  <c r="J25" i="8"/>
  <c r="K25" i="8"/>
  <c r="L25" i="8"/>
  <c r="M25" i="8"/>
  <c r="N25" i="8"/>
  <c r="O25" i="8"/>
  <c r="P25" i="8"/>
  <c r="I26" i="8"/>
  <c r="J26" i="8"/>
  <c r="K26" i="8"/>
  <c r="L26" i="8"/>
  <c r="M26" i="8"/>
  <c r="N26" i="8"/>
  <c r="O26" i="8"/>
  <c r="P26" i="8"/>
  <c r="I27" i="8"/>
  <c r="J27" i="8"/>
  <c r="K27" i="8"/>
  <c r="L27" i="8"/>
  <c r="M27" i="8"/>
  <c r="N27" i="8"/>
  <c r="O27" i="8"/>
  <c r="P27" i="8"/>
  <c r="I28" i="8"/>
  <c r="J28" i="8"/>
  <c r="K28" i="8"/>
  <c r="L28" i="8"/>
  <c r="M28" i="8"/>
  <c r="N28" i="8"/>
  <c r="O28" i="8"/>
  <c r="P28" i="8"/>
  <c r="I29" i="8"/>
  <c r="J29" i="8"/>
  <c r="K29" i="8"/>
  <c r="L29" i="8"/>
  <c r="M29" i="8"/>
  <c r="N29" i="8"/>
  <c r="O29" i="8"/>
  <c r="P29" i="8"/>
  <c r="I30" i="8"/>
  <c r="J30" i="8"/>
  <c r="K30" i="8"/>
  <c r="L30" i="8"/>
  <c r="M30" i="8"/>
  <c r="N30" i="8"/>
  <c r="O30" i="8"/>
  <c r="P30" i="8"/>
  <c r="I31" i="8"/>
  <c r="J31" i="8"/>
  <c r="K31" i="8"/>
  <c r="L31" i="8"/>
  <c r="M31" i="8"/>
  <c r="N31" i="8"/>
  <c r="O31" i="8"/>
  <c r="P31" i="8"/>
  <c r="I32" i="8"/>
  <c r="J32" i="8"/>
  <c r="K32" i="8"/>
  <c r="L32" i="8"/>
  <c r="M32" i="8"/>
  <c r="N32" i="8"/>
  <c r="O32" i="8"/>
  <c r="P32" i="8"/>
  <c r="I33" i="8"/>
  <c r="J33" i="8"/>
  <c r="K33" i="8"/>
  <c r="L33" i="8"/>
  <c r="M33" i="8"/>
  <c r="N33" i="8"/>
  <c r="O33" i="8"/>
  <c r="P33" i="8"/>
  <c r="I34" i="8"/>
  <c r="J34" i="8"/>
  <c r="K34" i="8"/>
  <c r="L34" i="8"/>
  <c r="M34" i="8"/>
  <c r="N34" i="8"/>
  <c r="O34" i="8"/>
  <c r="P34" i="8"/>
  <c r="I35" i="8"/>
  <c r="J35" i="8"/>
  <c r="K35" i="8"/>
  <c r="L35" i="8"/>
  <c r="M35" i="8"/>
  <c r="N35" i="8"/>
  <c r="O35" i="8"/>
  <c r="P35" i="8"/>
  <c r="I36" i="8"/>
  <c r="J36" i="8"/>
  <c r="K36" i="8"/>
  <c r="L36" i="8"/>
  <c r="M36" i="8"/>
  <c r="N36" i="8"/>
  <c r="O36" i="8"/>
  <c r="P36" i="8"/>
  <c r="I37" i="8"/>
  <c r="J37" i="8"/>
  <c r="K37" i="8"/>
  <c r="L37" i="8"/>
  <c r="M37" i="8"/>
  <c r="N37" i="8"/>
  <c r="O37" i="8"/>
  <c r="P37" i="8"/>
  <c r="I38" i="8"/>
  <c r="J38" i="8"/>
  <c r="K38" i="8"/>
  <c r="L38" i="8"/>
  <c r="M38" i="8"/>
  <c r="N38" i="8"/>
  <c r="O38" i="8"/>
  <c r="P38" i="8"/>
  <c r="I39" i="8"/>
  <c r="J39" i="8"/>
  <c r="K39" i="8"/>
  <c r="L39" i="8"/>
  <c r="M39" i="8"/>
  <c r="P15" i="8"/>
  <c r="O15" i="8"/>
  <c r="N15" i="8"/>
  <c r="M15" i="8"/>
  <c r="L15" i="8"/>
  <c r="K15" i="8"/>
  <c r="J15" i="8"/>
  <c r="I15" i="8"/>
  <c r="K14" i="8"/>
  <c r="L14" i="8"/>
  <c r="M14" i="8"/>
  <c r="N14" i="8" s="1"/>
  <c r="O14" i="8" s="1"/>
  <c r="P14" i="8" s="1"/>
  <c r="Q14" i="8" s="1"/>
  <c r="R14" i="8" s="1"/>
  <c r="J14" i="8"/>
  <c r="I16" i="7"/>
  <c r="J16" i="7"/>
  <c r="K16" i="7"/>
  <c r="L16" i="7"/>
  <c r="M16" i="7"/>
  <c r="N16" i="7"/>
  <c r="O16" i="7"/>
  <c r="P16" i="7"/>
  <c r="Q16" i="7"/>
  <c r="R16" i="7"/>
  <c r="I17" i="7"/>
  <c r="J17" i="7"/>
  <c r="K17" i="7"/>
  <c r="L17" i="7"/>
  <c r="M17" i="7"/>
  <c r="N17" i="7"/>
  <c r="O17" i="7"/>
  <c r="P17" i="7"/>
  <c r="Q17" i="7"/>
  <c r="R17" i="7"/>
  <c r="I18" i="7"/>
  <c r="J18" i="7"/>
  <c r="K18" i="7"/>
  <c r="L18" i="7"/>
  <c r="M18" i="7"/>
  <c r="N18" i="7"/>
  <c r="O18" i="7"/>
  <c r="P18" i="7"/>
  <c r="Q18" i="7"/>
  <c r="R18" i="7"/>
  <c r="I19" i="7"/>
  <c r="J19" i="7"/>
  <c r="K19" i="7"/>
  <c r="L19" i="7"/>
  <c r="M19" i="7"/>
  <c r="N19" i="7"/>
  <c r="O19" i="7"/>
  <c r="P19" i="7"/>
  <c r="Q19" i="7"/>
  <c r="R19" i="7"/>
  <c r="I20" i="7"/>
  <c r="J20" i="7"/>
  <c r="K20" i="7"/>
  <c r="L20" i="7"/>
  <c r="M20" i="7"/>
  <c r="N20" i="7"/>
  <c r="O20" i="7"/>
  <c r="P20" i="7"/>
  <c r="Q20" i="7"/>
  <c r="R20" i="7"/>
  <c r="I21" i="7"/>
  <c r="J21" i="7"/>
  <c r="K21" i="7"/>
  <c r="L21" i="7"/>
  <c r="M21" i="7"/>
  <c r="N21" i="7"/>
  <c r="O21" i="7"/>
  <c r="P21" i="7"/>
  <c r="Q21" i="7"/>
  <c r="R21" i="7"/>
  <c r="I22" i="7"/>
  <c r="J22" i="7"/>
  <c r="K22" i="7"/>
  <c r="L22" i="7"/>
  <c r="M22" i="7"/>
  <c r="N22" i="7"/>
  <c r="O22" i="7"/>
  <c r="P22" i="7"/>
  <c r="Q22" i="7"/>
  <c r="R22" i="7"/>
  <c r="I23" i="7"/>
  <c r="J23" i="7"/>
  <c r="K23" i="7"/>
  <c r="L23" i="7"/>
  <c r="M23" i="7"/>
  <c r="N23" i="7"/>
  <c r="O23" i="7"/>
  <c r="P23" i="7"/>
  <c r="Q23" i="7"/>
  <c r="R23" i="7"/>
  <c r="I24" i="7"/>
  <c r="J24" i="7"/>
  <c r="K24" i="7"/>
  <c r="L24" i="7"/>
  <c r="M24" i="7"/>
  <c r="N24" i="7"/>
  <c r="O24" i="7"/>
  <c r="P24" i="7"/>
  <c r="Q24" i="7"/>
  <c r="R24" i="7"/>
  <c r="I25" i="7"/>
  <c r="J25" i="7"/>
  <c r="K25" i="7"/>
  <c r="L25" i="7"/>
  <c r="M25" i="7"/>
  <c r="N25" i="7"/>
  <c r="O25" i="7"/>
  <c r="P25" i="7"/>
  <c r="Q25" i="7"/>
  <c r="R25" i="7"/>
  <c r="I26" i="7"/>
  <c r="J26" i="7"/>
  <c r="K26" i="7"/>
  <c r="L26" i="7"/>
  <c r="M26" i="7"/>
  <c r="N26" i="7"/>
  <c r="O26" i="7"/>
  <c r="P26" i="7"/>
  <c r="Q26" i="7"/>
  <c r="R26" i="7"/>
  <c r="I27" i="7"/>
  <c r="J27" i="7"/>
  <c r="K27" i="7"/>
  <c r="L27" i="7"/>
  <c r="M27" i="7"/>
  <c r="N27" i="7"/>
  <c r="O27" i="7"/>
  <c r="P27" i="7"/>
  <c r="Q27" i="7"/>
  <c r="R27" i="7"/>
  <c r="I28" i="7"/>
  <c r="J28" i="7"/>
  <c r="K28" i="7"/>
  <c r="L28" i="7"/>
  <c r="M28" i="7"/>
  <c r="N28" i="7"/>
  <c r="O28" i="7"/>
  <c r="P28" i="7"/>
  <c r="Q28" i="7"/>
  <c r="R28" i="7"/>
  <c r="I29" i="7"/>
  <c r="J29" i="7"/>
  <c r="K29" i="7"/>
  <c r="L29" i="7"/>
  <c r="M29" i="7"/>
  <c r="N29" i="7"/>
  <c r="O29" i="7"/>
  <c r="P29" i="7"/>
  <c r="Q29" i="7"/>
  <c r="R29" i="7"/>
  <c r="I30" i="7"/>
  <c r="J30" i="7"/>
  <c r="K30" i="7"/>
  <c r="L30" i="7"/>
  <c r="M30" i="7"/>
  <c r="N30" i="7"/>
  <c r="O30" i="7"/>
  <c r="P30" i="7"/>
  <c r="Q30" i="7"/>
  <c r="R30" i="7"/>
  <c r="I31" i="7"/>
  <c r="J31" i="7"/>
  <c r="K31" i="7"/>
  <c r="L31" i="7"/>
  <c r="M31" i="7"/>
  <c r="N31" i="7"/>
  <c r="O31" i="7"/>
  <c r="P31" i="7"/>
  <c r="Q31" i="7"/>
  <c r="R31" i="7"/>
  <c r="I32" i="7"/>
  <c r="J32" i="7"/>
  <c r="K32" i="7"/>
  <c r="L32" i="7"/>
  <c r="M32" i="7"/>
  <c r="N32" i="7"/>
  <c r="O32" i="7"/>
  <c r="P32" i="7"/>
  <c r="Q32" i="7"/>
  <c r="R32" i="7"/>
  <c r="I33" i="7"/>
  <c r="J33" i="7"/>
  <c r="K33" i="7"/>
  <c r="L33" i="7"/>
  <c r="M33" i="7"/>
  <c r="N33" i="7"/>
  <c r="O33" i="7"/>
  <c r="P33" i="7"/>
  <c r="Q33" i="7"/>
  <c r="R33" i="7"/>
  <c r="I34" i="7"/>
  <c r="J34" i="7"/>
  <c r="K34" i="7"/>
  <c r="L34" i="7"/>
  <c r="M34" i="7"/>
  <c r="N34" i="7"/>
  <c r="O34" i="7"/>
  <c r="P34" i="7"/>
  <c r="Q34" i="7"/>
  <c r="R34" i="7"/>
  <c r="I35" i="7"/>
  <c r="J35" i="7"/>
  <c r="K35" i="7"/>
  <c r="L35" i="7"/>
  <c r="M35" i="7"/>
  <c r="N35" i="7"/>
  <c r="O35" i="7"/>
  <c r="P35" i="7"/>
  <c r="Q35" i="7"/>
  <c r="R35" i="7"/>
  <c r="I36" i="7"/>
  <c r="J36" i="7"/>
  <c r="K36" i="7"/>
  <c r="L36" i="7"/>
  <c r="M36" i="7"/>
  <c r="N36" i="7"/>
  <c r="O36" i="7"/>
  <c r="P36" i="7"/>
  <c r="Q36" i="7"/>
  <c r="R36" i="7"/>
  <c r="I37" i="7"/>
  <c r="J37" i="7"/>
  <c r="K37" i="7"/>
  <c r="L37" i="7"/>
  <c r="M37" i="7"/>
  <c r="N37" i="7"/>
  <c r="O37" i="7"/>
  <c r="P37" i="7"/>
  <c r="Q37" i="7"/>
  <c r="R37" i="7"/>
  <c r="I38" i="7"/>
  <c r="J38" i="7"/>
  <c r="K38" i="7"/>
  <c r="L38" i="7"/>
  <c r="M38" i="7"/>
  <c r="N38" i="7"/>
  <c r="O38" i="7"/>
  <c r="P38" i="7"/>
  <c r="Q38" i="7"/>
  <c r="R38" i="7"/>
  <c r="I39" i="7"/>
  <c r="J39" i="7"/>
  <c r="K39" i="7"/>
  <c r="L39" i="7"/>
  <c r="M39" i="7"/>
  <c r="N39" i="7"/>
  <c r="O39" i="7"/>
  <c r="P39" i="7"/>
  <c r="Q39" i="7"/>
  <c r="R39" i="7"/>
  <c r="R15" i="7"/>
  <c r="Q15" i="7"/>
  <c r="P15" i="7"/>
  <c r="O15" i="7"/>
  <c r="N15" i="7"/>
  <c r="M15" i="7"/>
  <c r="L15" i="7"/>
  <c r="K15" i="7"/>
  <c r="J15" i="7"/>
  <c r="I15" i="7"/>
  <c r="K14" i="7"/>
  <c r="L14" i="7"/>
  <c r="M14" i="7"/>
  <c r="N14" i="7" s="1"/>
  <c r="O14" i="7" s="1"/>
  <c r="P14" i="7" s="1"/>
  <c r="Q14" i="7" s="1"/>
  <c r="R14" i="7" s="1"/>
  <c r="J14" i="7"/>
  <c r="I15" i="3"/>
  <c r="J15" i="3"/>
  <c r="K15" i="3"/>
  <c r="L15" i="3"/>
  <c r="M15" i="3"/>
  <c r="N15" i="3"/>
  <c r="O15" i="3"/>
  <c r="P15" i="3"/>
  <c r="Q15" i="3"/>
  <c r="I16" i="3"/>
  <c r="J16" i="3"/>
  <c r="K16" i="3"/>
  <c r="L16" i="3"/>
  <c r="M16" i="3"/>
  <c r="N16" i="3"/>
  <c r="O16" i="3"/>
  <c r="P16" i="3"/>
  <c r="Q16" i="3"/>
  <c r="I17" i="3"/>
  <c r="J17" i="3"/>
  <c r="K17" i="3"/>
  <c r="L17" i="3"/>
  <c r="M17" i="3"/>
  <c r="N17" i="3"/>
  <c r="O17" i="3"/>
  <c r="P17" i="3"/>
  <c r="Q17" i="3"/>
  <c r="I18" i="3"/>
  <c r="J18" i="3"/>
  <c r="K18" i="3"/>
  <c r="L18" i="3"/>
  <c r="M18" i="3"/>
  <c r="N18" i="3"/>
  <c r="O18" i="3"/>
  <c r="P18" i="3"/>
  <c r="Q18" i="3"/>
  <c r="I19" i="3"/>
  <c r="J19" i="3"/>
  <c r="K19" i="3"/>
  <c r="L19" i="3"/>
  <c r="M19" i="3"/>
  <c r="N19" i="3"/>
  <c r="O19" i="3"/>
  <c r="P19" i="3"/>
  <c r="Q19" i="3"/>
  <c r="I20" i="3"/>
  <c r="J20" i="3"/>
  <c r="K20" i="3"/>
  <c r="L20" i="3"/>
  <c r="M20" i="3"/>
  <c r="N20" i="3"/>
  <c r="O20" i="3"/>
  <c r="P20" i="3"/>
  <c r="Q20" i="3"/>
  <c r="I21" i="3"/>
  <c r="J21" i="3"/>
  <c r="K21" i="3"/>
  <c r="L21" i="3"/>
  <c r="M21" i="3"/>
  <c r="N21" i="3"/>
  <c r="O21" i="3"/>
  <c r="P21" i="3"/>
  <c r="Q21" i="3"/>
  <c r="I22" i="3"/>
  <c r="J22" i="3"/>
  <c r="K22" i="3"/>
  <c r="L22" i="3"/>
  <c r="M22" i="3"/>
  <c r="N22" i="3"/>
  <c r="O22" i="3"/>
  <c r="P22" i="3"/>
  <c r="Q22" i="3"/>
  <c r="I23" i="3"/>
  <c r="J23" i="3"/>
  <c r="K23" i="3"/>
  <c r="L23" i="3"/>
  <c r="M23" i="3"/>
  <c r="N23" i="3"/>
  <c r="O23" i="3"/>
  <c r="P23" i="3"/>
  <c r="Q23" i="3"/>
  <c r="I24" i="3"/>
  <c r="J24" i="3"/>
  <c r="K24" i="3"/>
  <c r="L24" i="3"/>
  <c r="M24" i="3"/>
  <c r="N24" i="3"/>
  <c r="O24" i="3"/>
  <c r="P24" i="3"/>
  <c r="Q24" i="3"/>
  <c r="I25" i="3"/>
  <c r="J25" i="3"/>
  <c r="K25" i="3"/>
  <c r="L25" i="3"/>
  <c r="M25" i="3"/>
  <c r="N25" i="3"/>
  <c r="O25" i="3"/>
  <c r="P25" i="3"/>
  <c r="Q25" i="3"/>
  <c r="I26" i="3"/>
  <c r="J26" i="3"/>
  <c r="K26" i="3"/>
  <c r="L26" i="3"/>
  <c r="M26" i="3"/>
  <c r="N26" i="3"/>
  <c r="O26" i="3"/>
  <c r="P26" i="3"/>
  <c r="Q26" i="3"/>
  <c r="I27" i="3"/>
  <c r="J27" i="3"/>
  <c r="K27" i="3"/>
  <c r="L27" i="3"/>
  <c r="M27" i="3"/>
  <c r="N27" i="3"/>
  <c r="O27" i="3"/>
  <c r="P27" i="3"/>
  <c r="Q27" i="3"/>
  <c r="I28" i="3"/>
  <c r="J28" i="3"/>
  <c r="K28" i="3"/>
  <c r="L28" i="3"/>
  <c r="M28" i="3"/>
  <c r="N28" i="3"/>
  <c r="O28" i="3"/>
  <c r="P28" i="3"/>
  <c r="Q28" i="3"/>
  <c r="I29" i="3"/>
  <c r="J29" i="3"/>
  <c r="K29" i="3"/>
  <c r="L29" i="3"/>
  <c r="M29" i="3"/>
  <c r="N29" i="3"/>
  <c r="O29" i="3"/>
  <c r="P29" i="3"/>
  <c r="Q29" i="3"/>
  <c r="I30" i="3"/>
  <c r="J30" i="3"/>
  <c r="K30" i="3"/>
  <c r="L30" i="3"/>
  <c r="M30" i="3"/>
  <c r="N30" i="3"/>
  <c r="O30" i="3"/>
  <c r="P30" i="3"/>
  <c r="Q30" i="3"/>
  <c r="I31" i="3"/>
  <c r="J31" i="3"/>
  <c r="K31" i="3"/>
  <c r="L31" i="3"/>
  <c r="M31" i="3"/>
  <c r="N31" i="3"/>
  <c r="O31" i="3"/>
  <c r="P31" i="3"/>
  <c r="Q31" i="3"/>
  <c r="I32" i="3"/>
  <c r="J32" i="3"/>
  <c r="K32" i="3"/>
  <c r="L32" i="3"/>
  <c r="M32" i="3"/>
  <c r="N32" i="3"/>
  <c r="O32" i="3"/>
  <c r="P32" i="3"/>
  <c r="Q32" i="3"/>
  <c r="I33" i="3"/>
  <c r="J33" i="3"/>
  <c r="K33" i="3"/>
  <c r="L33" i="3"/>
  <c r="M33" i="3"/>
  <c r="N33" i="3"/>
  <c r="O33" i="3"/>
  <c r="P33" i="3"/>
  <c r="Q33" i="3"/>
  <c r="I34" i="3"/>
  <c r="J34" i="3"/>
  <c r="K34" i="3"/>
  <c r="L34" i="3"/>
  <c r="M34" i="3"/>
  <c r="N34" i="3"/>
  <c r="O34" i="3"/>
  <c r="P34" i="3"/>
  <c r="Q34" i="3"/>
  <c r="I35" i="3"/>
  <c r="J35" i="3"/>
  <c r="K35" i="3"/>
  <c r="L35" i="3"/>
  <c r="M35" i="3"/>
  <c r="N35" i="3"/>
  <c r="O35" i="3"/>
  <c r="P35" i="3"/>
  <c r="Q35" i="3"/>
  <c r="I36" i="3"/>
  <c r="J36" i="3"/>
  <c r="K36" i="3"/>
  <c r="L36" i="3"/>
  <c r="M36" i="3"/>
  <c r="N36" i="3"/>
  <c r="O36" i="3"/>
  <c r="P36" i="3"/>
  <c r="Q36" i="3"/>
  <c r="I37" i="3"/>
  <c r="J37" i="3"/>
  <c r="K37" i="3"/>
  <c r="L37" i="3"/>
  <c r="M37" i="3"/>
  <c r="N37" i="3"/>
  <c r="O37" i="3"/>
  <c r="P37" i="3"/>
  <c r="Q37" i="3"/>
  <c r="I38" i="3"/>
  <c r="J38" i="3"/>
  <c r="K38" i="3"/>
  <c r="L38" i="3"/>
  <c r="M38" i="3"/>
  <c r="N38" i="3"/>
  <c r="O38" i="3"/>
  <c r="P38" i="3"/>
  <c r="Q38" i="3"/>
  <c r="Q14" i="3"/>
  <c r="P14" i="3"/>
  <c r="O14" i="3"/>
  <c r="N14" i="3"/>
  <c r="M14" i="3"/>
  <c r="L14" i="3"/>
  <c r="K14" i="3"/>
  <c r="J14" i="3"/>
  <c r="I14" i="3"/>
  <c r="K13" i="3"/>
  <c r="L13" i="3" s="1"/>
  <c r="M13" i="3" s="1"/>
  <c r="N13" i="3" s="1"/>
  <c r="O13" i="3" s="1"/>
  <c r="P13" i="3" s="1"/>
  <c r="Q13" i="3" s="1"/>
  <c r="J13" i="3"/>
  <c r="P39" i="8" l="1"/>
  <c r="N39" i="8"/>
</calcChain>
</file>

<file path=xl/sharedStrings.xml><?xml version="1.0" encoding="utf-8"?>
<sst xmlns="http://schemas.openxmlformats.org/spreadsheetml/2006/main" count="281" uniqueCount="93">
  <si>
    <t>Questions</t>
  </si>
  <si>
    <t>john may</t>
  </si>
  <si>
    <t>peter white</t>
  </si>
  <si>
    <t>carl nowak</t>
  </si>
  <si>
    <t>george ramsay</t>
  </si>
  <si>
    <t>mertl pavel</t>
  </si>
  <si>
    <t>sarah chen</t>
  </si>
  <si>
    <t>Employee ID</t>
  </si>
  <si>
    <t>Employee Name</t>
  </si>
  <si>
    <t>Department</t>
  </si>
  <si>
    <t>Performance Rating</t>
  </si>
  <si>
    <t>EMP001</t>
  </si>
  <si>
    <t>Sales</t>
  </si>
  <si>
    <t>EMP002</t>
  </si>
  <si>
    <t>IT</t>
  </si>
  <si>
    <t>EMP003</t>
  </si>
  <si>
    <t>HR</t>
  </si>
  <si>
    <t>EMP004</t>
  </si>
  <si>
    <t>Finance</t>
  </si>
  <si>
    <t>EMP005</t>
  </si>
  <si>
    <t>Operations</t>
  </si>
  <si>
    <t>EMP006</t>
  </si>
  <si>
    <t>EMP007</t>
  </si>
  <si>
    <t>alice johnson</t>
  </si>
  <si>
    <t>EMP008</t>
  </si>
  <si>
    <t>bob smith</t>
  </si>
  <si>
    <t>EMP009</t>
  </si>
  <si>
    <t>carol davis</t>
  </si>
  <si>
    <t>EMP010</t>
  </si>
  <si>
    <t>diana prince</t>
  </si>
  <si>
    <t>EMP011</t>
  </si>
  <si>
    <t>evan moore</t>
  </si>
  <si>
    <t>EMP012</t>
  </si>
  <si>
    <t>frank miller</t>
  </si>
  <si>
    <t>EMP013</t>
  </si>
  <si>
    <t>grace lee</t>
  </si>
  <si>
    <t>EMP014</t>
  </si>
  <si>
    <t>henry wilson</t>
  </si>
  <si>
    <t>EMP015</t>
  </si>
  <si>
    <t>iris anderson</t>
  </si>
  <si>
    <t>EMP016</t>
  </si>
  <si>
    <t>jack brown</t>
  </si>
  <si>
    <t>EMP017</t>
  </si>
  <si>
    <t>karen thomas</t>
  </si>
  <si>
    <t>EMP018</t>
  </si>
  <si>
    <t>liam martin</t>
  </si>
  <si>
    <t>EMP019</t>
  </si>
  <si>
    <t>maria garcia</t>
  </si>
  <si>
    <t>EMP020</t>
  </si>
  <si>
    <t>nina taylor</t>
  </si>
  <si>
    <t>EMP021</t>
  </si>
  <si>
    <t>oscar harris</t>
  </si>
  <si>
    <t>EMP022</t>
  </si>
  <si>
    <t>patricia clark</t>
  </si>
  <si>
    <t>EMP023</t>
  </si>
  <si>
    <t>quinn lewis</t>
  </si>
  <si>
    <t>EMP024</t>
  </si>
  <si>
    <t>rachel walker</t>
  </si>
  <si>
    <t>EMP025</t>
  </si>
  <si>
    <t>steve hall</t>
  </si>
  <si>
    <t>Joining Date</t>
  </si>
  <si>
    <t>Last Review Date</t>
  </si>
  <si>
    <t>Last Clock In Time</t>
  </si>
  <si>
    <t>DOB (for demo)</t>
  </si>
  <si>
    <t>Extract the year from 'Joining Date' column to find when employee joined. Display year only?</t>
  </si>
  <si>
    <t>Extract the month from 'Joining Date' to find which month employees joined. Display month number (1-12)?</t>
  </si>
  <si>
    <t>Extract the day from 'Joining Date' to find the day of month employees joined?</t>
  </si>
  <si>
    <t>Create a date for project deadline: 60 days from TODAY. Use DATE with TODAY components adjusted?</t>
  </si>
  <si>
    <t>Calculate tenure in years: Difference between 'Joining Date' and TODAY in complete years?</t>
  </si>
  <si>
    <t>Calculate tenure in months: How many complete months between 'Joining Date' and 'Last Review Date'?</t>
  </si>
  <si>
    <t>Combine YEAR(Joining Date), MONTH(Joining Date)+3, DAY(Joining Date) to get 3-month anniversary?</t>
  </si>
  <si>
    <t>Create hire anniversary date for next year. Use current year+1, same month and day?</t>
  </si>
  <si>
    <t>Calculate probation end date: Add 6 months to 'Joining Date' ?</t>
  </si>
  <si>
    <t>Calculate contract renewal date: Add 12 months to 'Last Review Date'?</t>
  </si>
  <si>
    <t>Find end of month for 'Joining Date'. What is the last day of the joining month?</t>
  </si>
  <si>
    <t>Find month-end for billing: Last day of month 3 months from 'Joining Date'?</t>
  </si>
  <si>
    <t>Find previous month-end: What was the last day of previous month from 'Joining Date'?</t>
  </si>
  <si>
    <t>Find delivery date: 5 working days from 'Joining Date' (skip weekends)?</t>
  </si>
  <si>
    <t>Calculate project deadline: 20 working days from 'Last Review Date' for task completion?</t>
  </si>
  <si>
    <t>Calculate working days between 'Joining Date' and 'Last Review Date' (exclude weekends)?</t>
  </si>
  <si>
    <t>Find delivery date: 10 working days from 'Joining Date' excluding Fridays and Saturdays?</t>
  </si>
  <si>
    <t>Calculate working days excluding Fridays and Saturdays (Middle East calendar): Between 'Joining Date' and 'Last Review Date'?</t>
  </si>
  <si>
    <t>Extract hour from 'Last Clock In Time' to find what hour employee clocked in?</t>
  </si>
  <si>
    <t>Extract minutes from 'Last Clock In Time' to check exact minute of clock-in?</t>
  </si>
  <si>
    <t>Extract seconds from 'Last Clock In Time' for detailed time records?</t>
  </si>
  <si>
    <t>Create a time for shift end: If shift starts at 09:00, create end time at 17:30 using TIME function?</t>
  </si>
  <si>
    <t>Create break time: 1 hour 30 minutes break = TIME(1,30,0). Add to clock-in time to get lunch break start?</t>
  </si>
  <si>
    <t>Calculate days since joining: TODAY() - 'Joining Date'. How many days has employee been with company?</t>
  </si>
  <si>
    <t>Find anniversary status: Check if MONTH(TODAY())=MONTH(Joining Date) AND DAY(TODAY())=DAY(Joining Date) for work anniversary?</t>
  </si>
  <si>
    <t>Format 'Joining Date' as custom format 'DD-MMM-YYYY' (e.g., 15-Jun-2023)?</t>
  </si>
  <si>
    <t>Calculate days until year-end: for remaining days in year?</t>
  </si>
  <si>
    <t>Create formatted report line for all employees exp - Joined: Jun 15, 2023'?</t>
  </si>
  <si>
    <t>Add 30 days (approximately 1 month) from Last Review Date?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</si>
</sst>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/>
    <xf numFmtId="0" fontId="3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left"/>
    </xf>
    <xf numFmtId="14" fontId="0" fillId="0" borderId="1" xfId="0" applyNumberFormat="1" applyBorder="1" applyAlignment="1">
      <alignment horizontal="center"/>
    </xf>
    <xf numFmtId="21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8" fontId="3" fillId="0" borderId="0" xfId="0" applyNumberFormat="1" applyFont="1" applyAlignment="1">
      <alignment horizontal="center" vertical="center"/>
    </xf>
    <xf numFmtId="21" fontId="3" fillId="0" borderId="0" xfId="0" applyNumberFormat="1" applyFont="1" applyAlignment="1">
      <alignment horizontal="center" vertical="center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3" xfId="0" applyBorder="1" applyAlignment="1">
      <alignment horizontal="left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E0E61BF6-50F8-4E94-9DB0-90E29C291136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01724A-3CE4-4798-A357-7C8708367A42}">
  <dimension ref="A1:S40"/>
  <sheetViews>
    <sheetView showGridLines="0" tabSelected="1" workbookViewId="0">
      <selection sqref="A1:I1"/>
    </sheetView>
  </sheetViews>
  <sheetFormatPr defaultRowHeight="14.4" x14ac:dyDescent="0.3"/>
  <cols>
    <col min="1" max="1" width="9.5546875" style="6" bestFit="1" customWidth="1"/>
    <col min="2" max="2" width="13.5546875" style="6" bestFit="1" customWidth="1"/>
    <col min="3" max="3" width="11.33203125" style="6" bestFit="1" customWidth="1"/>
    <col min="4" max="4" width="16.6640625" style="6" customWidth="1"/>
    <col min="5" max="5" width="11.109375" style="6" bestFit="1" customWidth="1"/>
    <col min="6" max="6" width="10.5546875" style="6" bestFit="1" customWidth="1"/>
    <col min="7" max="7" width="20.44140625" style="6" bestFit="1" customWidth="1"/>
    <col min="8" max="8" width="19.6640625" style="6" bestFit="1" customWidth="1"/>
    <col min="9" max="9" width="14.33203125" bestFit="1" customWidth="1"/>
    <col min="11" max="11" width="3.21875" style="5" bestFit="1" customWidth="1"/>
    <col min="12" max="12" width="14.21875" customWidth="1"/>
    <col min="13" max="14" width="11.21875" bestFit="1" customWidth="1"/>
    <col min="17" max="17" width="11.21875" bestFit="1" customWidth="1"/>
  </cols>
  <sheetData>
    <row r="1" spans="1:19" s="3" customFormat="1" ht="28.8" customHeight="1" x14ac:dyDescent="0.3">
      <c r="A1" s="23" t="s">
        <v>0</v>
      </c>
      <c r="B1" s="24"/>
      <c r="C1" s="24"/>
      <c r="D1" s="24"/>
      <c r="E1" s="24"/>
      <c r="F1" s="24"/>
      <c r="G1" s="24"/>
      <c r="H1" s="24"/>
      <c r="I1" s="25"/>
    </row>
    <row r="2" spans="1:19" s="4" customFormat="1" ht="15.6" x14ac:dyDescent="0.3">
      <c r="A2" s="8">
        <v>1</v>
      </c>
      <c r="B2" s="21" t="s">
        <v>64</v>
      </c>
      <c r="C2" s="21"/>
      <c r="D2" s="21"/>
      <c r="E2" s="21"/>
      <c r="F2" s="21"/>
      <c r="G2" s="21"/>
      <c r="H2" s="21"/>
      <c r="I2" s="22"/>
      <c r="K2"/>
    </row>
    <row r="3" spans="1:19" s="4" customFormat="1" ht="15.6" x14ac:dyDescent="0.3">
      <c r="A3" s="8">
        <v>2</v>
      </c>
      <c r="B3" s="21" t="s">
        <v>65</v>
      </c>
      <c r="C3" s="21"/>
      <c r="D3" s="21"/>
      <c r="E3" s="21"/>
      <c r="F3" s="21"/>
      <c r="G3" s="21"/>
      <c r="H3" s="21"/>
      <c r="I3" s="22"/>
      <c r="K3"/>
    </row>
    <row r="4" spans="1:19" s="4" customFormat="1" ht="15.6" x14ac:dyDescent="0.3">
      <c r="A4" s="8">
        <v>3</v>
      </c>
      <c r="B4" s="21" t="s">
        <v>66</v>
      </c>
      <c r="C4" s="21"/>
      <c r="D4" s="21"/>
      <c r="E4" s="21"/>
      <c r="F4" s="21"/>
      <c r="G4" s="21"/>
      <c r="H4" s="21"/>
      <c r="I4" s="22"/>
      <c r="K4"/>
    </row>
    <row r="5" spans="1:19" s="4" customFormat="1" ht="15.6" x14ac:dyDescent="0.3">
      <c r="A5" s="8">
        <v>4</v>
      </c>
      <c r="B5" s="21" t="s">
        <v>70</v>
      </c>
      <c r="C5" s="21"/>
      <c r="D5" s="21"/>
      <c r="E5" s="21"/>
      <c r="F5" s="21"/>
      <c r="G5" s="21"/>
      <c r="H5" s="21"/>
      <c r="I5" s="22"/>
      <c r="K5"/>
    </row>
    <row r="6" spans="1:19" s="4" customFormat="1" ht="15.6" x14ac:dyDescent="0.3">
      <c r="A6" s="8">
        <v>5</v>
      </c>
      <c r="B6" s="21" t="s">
        <v>71</v>
      </c>
      <c r="C6" s="21"/>
      <c r="D6" s="21"/>
      <c r="E6" s="21"/>
      <c r="F6" s="21"/>
      <c r="G6" s="21"/>
      <c r="H6" s="21"/>
      <c r="I6" s="22"/>
      <c r="K6"/>
    </row>
    <row r="7" spans="1:19" s="4" customFormat="1" ht="15.6" x14ac:dyDescent="0.3">
      <c r="A7" s="8">
        <v>6</v>
      </c>
      <c r="B7" s="21" t="s">
        <v>67</v>
      </c>
      <c r="C7" s="21"/>
      <c r="D7" s="21"/>
      <c r="E7" s="21"/>
      <c r="F7" s="21"/>
      <c r="G7" s="21"/>
      <c r="H7" s="21"/>
      <c r="I7" s="22"/>
      <c r="K7"/>
    </row>
    <row r="8" spans="1:19" s="4" customFormat="1" ht="15.6" x14ac:dyDescent="0.3">
      <c r="A8" s="8">
        <v>7</v>
      </c>
      <c r="B8" s="21" t="s">
        <v>68</v>
      </c>
      <c r="C8" s="21"/>
      <c r="D8" s="21"/>
      <c r="E8" s="21"/>
      <c r="F8" s="21"/>
      <c r="G8" s="21"/>
      <c r="H8" s="21"/>
      <c r="I8" s="22"/>
      <c r="K8"/>
    </row>
    <row r="9" spans="1:19" s="4" customFormat="1" ht="15.6" x14ac:dyDescent="0.3">
      <c r="A9" s="8">
        <v>8</v>
      </c>
      <c r="B9" s="21" t="s">
        <v>69</v>
      </c>
      <c r="C9" s="21"/>
      <c r="D9" s="21"/>
      <c r="E9" s="21"/>
      <c r="F9" s="21"/>
      <c r="G9" s="21"/>
      <c r="H9" s="21"/>
      <c r="I9" s="22"/>
      <c r="K9"/>
    </row>
    <row r="10" spans="1:19" s="4" customFormat="1" ht="16.2" thickBot="1" x14ac:dyDescent="0.35">
      <c r="A10" s="9">
        <v>9</v>
      </c>
      <c r="B10" s="19" t="s">
        <v>72</v>
      </c>
      <c r="C10" s="19"/>
      <c r="D10" s="19"/>
      <c r="E10" s="19"/>
      <c r="F10" s="19"/>
      <c r="G10" s="19"/>
      <c r="H10" s="19"/>
      <c r="I10" s="20"/>
      <c r="K10"/>
    </row>
    <row r="11" spans="1:19" s="4" customFormat="1" ht="15.6" x14ac:dyDescent="0.3">
      <c r="A11" s="5"/>
      <c r="B11" s="10"/>
      <c r="C11" s="10"/>
      <c r="D11" s="10"/>
      <c r="E11" s="10"/>
      <c r="F11" s="10"/>
      <c r="G11" s="10"/>
      <c r="H11" s="10"/>
      <c r="I11" s="10"/>
    </row>
    <row r="12" spans="1:19" s="4" customFormat="1" ht="15.6" x14ac:dyDescent="0.3">
      <c r="A12" s="5"/>
      <c r="B12" s="10"/>
      <c r="C12" s="10"/>
      <c r="D12" s="10"/>
      <c r="E12" s="10"/>
      <c r="F12" s="10"/>
      <c r="G12" s="10"/>
      <c r="H12" s="10"/>
      <c r="I12" s="10"/>
    </row>
    <row r="13" spans="1:19" s="4" customFormat="1" ht="28.8" x14ac:dyDescent="0.3">
      <c r="A13" s="7" t="s">
        <v>7</v>
      </c>
      <c r="B13" s="7" t="s">
        <v>8</v>
      </c>
      <c r="C13" s="7" t="s">
        <v>9</v>
      </c>
      <c r="D13" s="7" t="s">
        <v>60</v>
      </c>
      <c r="E13" s="7" t="s">
        <v>61</v>
      </c>
      <c r="F13" s="7" t="s">
        <v>62</v>
      </c>
      <c r="G13" s="2" t="s">
        <v>63</v>
      </c>
      <c r="H13" s="2" t="s">
        <v>10</v>
      </c>
      <c r="I13" s="26">
        <v>1</v>
      </c>
      <c r="J13" s="26">
        <f>I13+1</f>
        <v>2</v>
      </c>
      <c r="K13" s="26">
        <f t="shared" ref="K13:Q13" si="0">J13+1</f>
        <v>3</v>
      </c>
      <c r="L13" s="26">
        <f t="shared" si="0"/>
        <v>4</v>
      </c>
      <c r="M13" s="26">
        <f t="shared" si="0"/>
        <v>5</v>
      </c>
      <c r="N13" s="26">
        <f t="shared" si="0"/>
        <v>6</v>
      </c>
      <c r="O13" s="26">
        <f t="shared" si="0"/>
        <v>7</v>
      </c>
      <c r="P13" s="26">
        <f t="shared" si="0"/>
        <v>8</v>
      </c>
      <c r="Q13" s="26">
        <f t="shared" si="0"/>
        <v>9</v>
      </c>
      <c r="R13" s="3"/>
      <c r="S13" s="3"/>
    </row>
    <row r="14" spans="1:19" s="4" customFormat="1" ht="15.6" x14ac:dyDescent="0.3">
      <c r="A14" s="1" t="s">
        <v>11</v>
      </c>
      <c r="B14" s="1" t="s">
        <v>1</v>
      </c>
      <c r="C14" s="1" t="s">
        <v>12</v>
      </c>
      <c r="D14" s="11">
        <v>45092</v>
      </c>
      <c r="E14" s="11">
        <v>45646</v>
      </c>
      <c r="F14" s="12">
        <v>0.39635416666666667</v>
      </c>
      <c r="G14" s="11">
        <v>45092</v>
      </c>
      <c r="H14" s="13">
        <v>3</v>
      </c>
      <c r="I14" s="5">
        <f>YEAR(D14)</f>
        <v>2023</v>
      </c>
      <c r="J14" s="14">
        <f>MONTH(D14)</f>
        <v>6</v>
      </c>
      <c r="K14" s="14">
        <f>DAY(D14)</f>
        <v>15</v>
      </c>
      <c r="L14" s="15">
        <f>DATE(YEAR(D14),MONTH(D14)+3,DAY(D14))</f>
        <v>45184</v>
      </c>
      <c r="M14" s="15">
        <f ca="1">DATE(YEAR(TODAY())+1,MONTH(D14),DAY(D14))</f>
        <v>46188</v>
      </c>
      <c r="N14" s="15">
        <f ca="1">DATE(YEAR(TODAY()),MONTH(TODAY()),DAY(TODAY())+60)</f>
        <v>46046</v>
      </c>
      <c r="O14" s="14">
        <f ca="1">DATEDIF(D14,TODAY(),"Y")</f>
        <v>2</v>
      </c>
      <c r="P14" s="14">
        <f>DATEDIF(D14,E14,"M")</f>
        <v>18</v>
      </c>
      <c r="Q14" s="15">
        <f>DATE(YEAR(D14),MONTH(D14)+6,DAY(D14))</f>
        <v>45275</v>
      </c>
    </row>
    <row r="15" spans="1:19" s="4" customFormat="1" ht="15.6" x14ac:dyDescent="0.3">
      <c r="A15" s="1" t="s">
        <v>13</v>
      </c>
      <c r="B15" s="1" t="s">
        <v>2</v>
      </c>
      <c r="C15" s="1" t="s">
        <v>14</v>
      </c>
      <c r="D15" s="11">
        <v>44630</v>
      </c>
      <c r="E15" s="11">
        <v>45473</v>
      </c>
      <c r="F15" s="12">
        <v>0.36493055555555554</v>
      </c>
      <c r="G15" s="11">
        <v>44630</v>
      </c>
      <c r="H15" s="13">
        <v>4</v>
      </c>
      <c r="I15" s="5">
        <f t="shared" ref="I15:I38" si="1">YEAR(D15)</f>
        <v>2022</v>
      </c>
      <c r="J15" s="14">
        <f t="shared" ref="J15:J38" si="2">MONTH(D15)</f>
        <v>3</v>
      </c>
      <c r="K15" s="14">
        <f t="shared" ref="K15:K38" si="3">DAY(D15)</f>
        <v>10</v>
      </c>
      <c r="L15" s="15">
        <f t="shared" ref="L15:L38" si="4">DATE(YEAR(D15),MONTH(D15)+3,DAY(D15))</f>
        <v>44722</v>
      </c>
      <c r="M15" s="15">
        <f t="shared" ref="M15:M38" ca="1" si="5">DATE(YEAR(TODAY())+1,MONTH(D15),DAY(D15))</f>
        <v>46091</v>
      </c>
      <c r="N15" s="15">
        <f t="shared" ref="N15:N38" ca="1" si="6">DATE(YEAR(TODAY()),MONTH(TODAY()),DAY(TODAY())+60)</f>
        <v>46046</v>
      </c>
      <c r="O15" s="14">
        <f t="shared" ref="O15:O38" ca="1" si="7">DATEDIF(D15,TODAY(),"Y")</f>
        <v>3</v>
      </c>
      <c r="P15" s="14">
        <f t="shared" ref="P15:P38" si="8">DATEDIF(D15,E15,"M")</f>
        <v>27</v>
      </c>
      <c r="Q15" s="15">
        <f t="shared" ref="Q15:Q38" si="9">DATE(YEAR(D15),MONTH(D15)+6,DAY(D15))</f>
        <v>44814</v>
      </c>
    </row>
    <row r="16" spans="1:19" s="4" customFormat="1" ht="15.6" x14ac:dyDescent="0.3">
      <c r="A16" s="1" t="s">
        <v>15</v>
      </c>
      <c r="B16" s="1" t="s">
        <v>3</v>
      </c>
      <c r="C16" s="1" t="s">
        <v>16</v>
      </c>
      <c r="D16" s="11">
        <v>44216</v>
      </c>
      <c r="E16" s="11">
        <v>45657</v>
      </c>
      <c r="F16" s="12">
        <v>0.42708333333333331</v>
      </c>
      <c r="G16" s="11">
        <v>44216</v>
      </c>
      <c r="H16" s="13">
        <v>5</v>
      </c>
      <c r="I16" s="5">
        <f t="shared" si="1"/>
        <v>2021</v>
      </c>
      <c r="J16" s="14">
        <f t="shared" si="2"/>
        <v>1</v>
      </c>
      <c r="K16" s="14">
        <f t="shared" si="3"/>
        <v>20</v>
      </c>
      <c r="L16" s="15">
        <f t="shared" si="4"/>
        <v>44306</v>
      </c>
      <c r="M16" s="15">
        <f t="shared" ca="1" si="5"/>
        <v>46042</v>
      </c>
      <c r="N16" s="15">
        <f t="shared" ca="1" si="6"/>
        <v>46046</v>
      </c>
      <c r="O16" s="14">
        <f t="shared" ca="1" si="7"/>
        <v>4</v>
      </c>
      <c r="P16" s="14">
        <f t="shared" si="8"/>
        <v>47</v>
      </c>
      <c r="Q16" s="15">
        <f t="shared" si="9"/>
        <v>44397</v>
      </c>
    </row>
    <row r="17" spans="1:17" s="4" customFormat="1" ht="15.6" x14ac:dyDescent="0.3">
      <c r="A17" s="1" t="s">
        <v>17</v>
      </c>
      <c r="B17" s="1" t="s">
        <v>4</v>
      </c>
      <c r="C17" s="1" t="s">
        <v>18</v>
      </c>
      <c r="D17" s="11">
        <v>45235</v>
      </c>
      <c r="E17" s="11">
        <v>45550</v>
      </c>
      <c r="F17" s="12">
        <v>0.59739583333333335</v>
      </c>
      <c r="G17" s="11">
        <v>45235</v>
      </c>
      <c r="H17" s="13">
        <v>2</v>
      </c>
      <c r="I17" s="5">
        <f t="shared" si="1"/>
        <v>2023</v>
      </c>
      <c r="J17" s="14">
        <f t="shared" si="2"/>
        <v>11</v>
      </c>
      <c r="K17" s="14">
        <f t="shared" si="3"/>
        <v>5</v>
      </c>
      <c r="L17" s="15">
        <f t="shared" si="4"/>
        <v>45327</v>
      </c>
      <c r="M17" s="15">
        <f t="shared" ca="1" si="5"/>
        <v>46331</v>
      </c>
      <c r="N17" s="15">
        <f t="shared" ca="1" si="6"/>
        <v>46046</v>
      </c>
      <c r="O17" s="14">
        <f t="shared" ca="1" si="7"/>
        <v>2</v>
      </c>
      <c r="P17" s="14">
        <f t="shared" si="8"/>
        <v>10</v>
      </c>
      <c r="Q17" s="15">
        <f t="shared" si="9"/>
        <v>45417</v>
      </c>
    </row>
    <row r="18" spans="1:17" s="4" customFormat="1" ht="15.6" x14ac:dyDescent="0.3">
      <c r="A18" s="1" t="s">
        <v>19</v>
      </c>
      <c r="B18" s="1" t="s">
        <v>5</v>
      </c>
      <c r="C18" s="1" t="s">
        <v>20</v>
      </c>
      <c r="D18" s="11">
        <v>43597</v>
      </c>
      <c r="E18" s="11">
        <v>45654</v>
      </c>
      <c r="F18" s="12">
        <v>0.47939814814814813</v>
      </c>
      <c r="G18" s="11">
        <v>43597</v>
      </c>
      <c r="H18" s="13">
        <v>3</v>
      </c>
      <c r="I18" s="5">
        <f t="shared" si="1"/>
        <v>2019</v>
      </c>
      <c r="J18" s="14">
        <f t="shared" si="2"/>
        <v>5</v>
      </c>
      <c r="K18" s="14">
        <f t="shared" si="3"/>
        <v>12</v>
      </c>
      <c r="L18" s="15">
        <f t="shared" si="4"/>
        <v>43689</v>
      </c>
      <c r="M18" s="15">
        <f t="shared" ca="1" si="5"/>
        <v>46154</v>
      </c>
      <c r="N18" s="15">
        <f t="shared" ca="1" si="6"/>
        <v>46046</v>
      </c>
      <c r="O18" s="14">
        <f t="shared" ca="1" si="7"/>
        <v>6</v>
      </c>
      <c r="P18" s="14">
        <f t="shared" si="8"/>
        <v>67</v>
      </c>
      <c r="Q18" s="15">
        <f t="shared" si="9"/>
        <v>43781</v>
      </c>
    </row>
    <row r="19" spans="1:17" s="4" customFormat="1" ht="15.6" x14ac:dyDescent="0.3">
      <c r="A19" s="1" t="s">
        <v>21</v>
      </c>
      <c r="B19" s="1" t="s">
        <v>6</v>
      </c>
      <c r="C19" s="1" t="s">
        <v>12</v>
      </c>
      <c r="D19" s="11">
        <v>43334</v>
      </c>
      <c r="E19" s="11">
        <v>45641</v>
      </c>
      <c r="F19" s="12">
        <v>0.375</v>
      </c>
      <c r="G19" s="11">
        <v>43334</v>
      </c>
      <c r="H19" s="13">
        <v>4</v>
      </c>
      <c r="I19" s="5">
        <f t="shared" si="1"/>
        <v>2018</v>
      </c>
      <c r="J19" s="14">
        <f t="shared" si="2"/>
        <v>8</v>
      </c>
      <c r="K19" s="14">
        <f t="shared" si="3"/>
        <v>22</v>
      </c>
      <c r="L19" s="15">
        <f t="shared" si="4"/>
        <v>43426</v>
      </c>
      <c r="M19" s="15">
        <f t="shared" ca="1" si="5"/>
        <v>46256</v>
      </c>
      <c r="N19" s="15">
        <f t="shared" ca="1" si="6"/>
        <v>46046</v>
      </c>
      <c r="O19" s="14">
        <f t="shared" ca="1" si="7"/>
        <v>7</v>
      </c>
      <c r="P19" s="14">
        <f t="shared" si="8"/>
        <v>75</v>
      </c>
      <c r="Q19" s="15">
        <f t="shared" si="9"/>
        <v>43518</v>
      </c>
    </row>
    <row r="20" spans="1:17" s="4" customFormat="1" ht="15.6" x14ac:dyDescent="0.3">
      <c r="A20" s="1" t="s">
        <v>22</v>
      </c>
      <c r="B20" s="1" t="s">
        <v>23</v>
      </c>
      <c r="C20" s="1" t="s">
        <v>14</v>
      </c>
      <c r="D20" s="11">
        <v>42774</v>
      </c>
      <c r="E20" s="11">
        <v>45667</v>
      </c>
      <c r="F20" s="12">
        <v>0.32349537037037035</v>
      </c>
      <c r="G20" s="11">
        <v>42774</v>
      </c>
      <c r="H20" s="13">
        <v>5</v>
      </c>
      <c r="I20" s="5">
        <f t="shared" si="1"/>
        <v>2017</v>
      </c>
      <c r="J20" s="14">
        <f t="shared" si="2"/>
        <v>2</v>
      </c>
      <c r="K20" s="14">
        <f t="shared" si="3"/>
        <v>8</v>
      </c>
      <c r="L20" s="15">
        <f t="shared" si="4"/>
        <v>42863</v>
      </c>
      <c r="M20" s="15">
        <f t="shared" ca="1" si="5"/>
        <v>46061</v>
      </c>
      <c r="N20" s="15">
        <f t="shared" ca="1" si="6"/>
        <v>46046</v>
      </c>
      <c r="O20" s="14">
        <f t="shared" ca="1" si="7"/>
        <v>8</v>
      </c>
      <c r="P20" s="14">
        <f t="shared" si="8"/>
        <v>95</v>
      </c>
      <c r="Q20" s="15">
        <f t="shared" si="9"/>
        <v>42955</v>
      </c>
    </row>
    <row r="21" spans="1:17" s="4" customFormat="1" ht="15.6" x14ac:dyDescent="0.3">
      <c r="A21" s="1" t="s">
        <v>24</v>
      </c>
      <c r="B21" s="1" t="s">
        <v>25</v>
      </c>
      <c r="C21" s="1" t="s">
        <v>16</v>
      </c>
      <c r="D21" s="11">
        <v>42705</v>
      </c>
      <c r="E21" s="11">
        <v>45371</v>
      </c>
      <c r="F21" s="12">
        <v>0.66701388888888891</v>
      </c>
      <c r="G21" s="11">
        <v>42705</v>
      </c>
      <c r="H21" s="13">
        <v>3</v>
      </c>
      <c r="I21" s="5">
        <f t="shared" si="1"/>
        <v>2016</v>
      </c>
      <c r="J21" s="14">
        <f t="shared" si="2"/>
        <v>12</v>
      </c>
      <c r="K21" s="14">
        <f t="shared" si="3"/>
        <v>1</v>
      </c>
      <c r="L21" s="15">
        <f t="shared" si="4"/>
        <v>42795</v>
      </c>
      <c r="M21" s="15">
        <f t="shared" ca="1" si="5"/>
        <v>46357</v>
      </c>
      <c r="N21" s="15">
        <f t="shared" ca="1" si="6"/>
        <v>46046</v>
      </c>
      <c r="O21" s="14">
        <f t="shared" ca="1" si="7"/>
        <v>8</v>
      </c>
      <c r="P21" s="14">
        <f t="shared" si="8"/>
        <v>87</v>
      </c>
      <c r="Q21" s="15">
        <f t="shared" si="9"/>
        <v>42887</v>
      </c>
    </row>
    <row r="22" spans="1:17" s="4" customFormat="1" ht="15.6" x14ac:dyDescent="0.3">
      <c r="A22" s="1" t="s">
        <v>26</v>
      </c>
      <c r="B22" s="1" t="s">
        <v>27</v>
      </c>
      <c r="C22" s="1" t="s">
        <v>18</v>
      </c>
      <c r="D22" s="11">
        <v>44756</v>
      </c>
      <c r="E22" s="11">
        <v>45621</v>
      </c>
      <c r="F22" s="12">
        <v>0.55260416666666667</v>
      </c>
      <c r="G22" s="11">
        <v>44756</v>
      </c>
      <c r="H22" s="13">
        <v>4</v>
      </c>
      <c r="I22" s="5">
        <f t="shared" si="1"/>
        <v>2022</v>
      </c>
      <c r="J22" s="14">
        <f t="shared" si="2"/>
        <v>7</v>
      </c>
      <c r="K22" s="14">
        <f t="shared" si="3"/>
        <v>14</v>
      </c>
      <c r="L22" s="15">
        <f t="shared" si="4"/>
        <v>44848</v>
      </c>
      <c r="M22" s="15">
        <f t="shared" ca="1" si="5"/>
        <v>46217</v>
      </c>
      <c r="N22" s="15">
        <f t="shared" ca="1" si="6"/>
        <v>46046</v>
      </c>
      <c r="O22" s="14">
        <f t="shared" ca="1" si="7"/>
        <v>3</v>
      </c>
      <c r="P22" s="14">
        <f t="shared" si="8"/>
        <v>28</v>
      </c>
      <c r="Q22" s="15">
        <f t="shared" si="9"/>
        <v>44940</v>
      </c>
    </row>
    <row r="23" spans="1:17" s="4" customFormat="1" ht="15.6" x14ac:dyDescent="0.3">
      <c r="A23" s="1" t="s">
        <v>28</v>
      </c>
      <c r="B23" s="1" t="s">
        <v>29</v>
      </c>
      <c r="C23" s="1" t="s">
        <v>20</v>
      </c>
      <c r="D23" s="11">
        <v>44077</v>
      </c>
      <c r="E23" s="11">
        <v>45514</v>
      </c>
      <c r="F23" s="12">
        <v>0.53125</v>
      </c>
      <c r="G23" s="11">
        <v>44077</v>
      </c>
      <c r="H23" s="13">
        <v>2</v>
      </c>
      <c r="I23" s="5">
        <f t="shared" si="1"/>
        <v>2020</v>
      </c>
      <c r="J23" s="14">
        <f t="shared" si="2"/>
        <v>9</v>
      </c>
      <c r="K23" s="14">
        <f t="shared" si="3"/>
        <v>3</v>
      </c>
      <c r="L23" s="15">
        <f t="shared" si="4"/>
        <v>44168</v>
      </c>
      <c r="M23" s="15">
        <f t="shared" ca="1" si="5"/>
        <v>46268</v>
      </c>
      <c r="N23" s="15">
        <f t="shared" ca="1" si="6"/>
        <v>46046</v>
      </c>
      <c r="O23" s="14">
        <f t="shared" ca="1" si="7"/>
        <v>5</v>
      </c>
      <c r="P23" s="14">
        <f t="shared" si="8"/>
        <v>47</v>
      </c>
      <c r="Q23" s="15">
        <f t="shared" si="9"/>
        <v>44258</v>
      </c>
    </row>
    <row r="24" spans="1:17" s="4" customFormat="1" ht="15.6" x14ac:dyDescent="0.3">
      <c r="A24" s="1" t="s">
        <v>30</v>
      </c>
      <c r="B24" s="1" t="s">
        <v>31</v>
      </c>
      <c r="C24" s="1" t="s">
        <v>12</v>
      </c>
      <c r="D24" s="11">
        <v>43573</v>
      </c>
      <c r="E24" s="11">
        <v>45662</v>
      </c>
      <c r="F24" s="12">
        <v>0.35434027777777777</v>
      </c>
      <c r="G24" s="11">
        <v>43573</v>
      </c>
      <c r="H24" s="13">
        <v>5</v>
      </c>
      <c r="I24" s="5">
        <f t="shared" si="1"/>
        <v>2019</v>
      </c>
      <c r="J24" s="14">
        <f t="shared" si="2"/>
        <v>4</v>
      </c>
      <c r="K24" s="14">
        <f t="shared" si="3"/>
        <v>18</v>
      </c>
      <c r="L24" s="15">
        <f t="shared" si="4"/>
        <v>43664</v>
      </c>
      <c r="M24" s="15">
        <f t="shared" ca="1" si="5"/>
        <v>46130</v>
      </c>
      <c r="N24" s="15">
        <f t="shared" ca="1" si="6"/>
        <v>46046</v>
      </c>
      <c r="O24" s="14">
        <f t="shared" ca="1" si="7"/>
        <v>6</v>
      </c>
      <c r="P24" s="14">
        <f t="shared" si="8"/>
        <v>68</v>
      </c>
      <c r="Q24" s="15">
        <f t="shared" si="9"/>
        <v>43756</v>
      </c>
    </row>
    <row r="25" spans="1:17" s="4" customFormat="1" ht="15.6" x14ac:dyDescent="0.3">
      <c r="A25" s="1" t="s">
        <v>32</v>
      </c>
      <c r="B25" s="1" t="s">
        <v>33</v>
      </c>
      <c r="C25" s="1" t="s">
        <v>14</v>
      </c>
      <c r="D25" s="11">
        <v>44530</v>
      </c>
      <c r="E25" s="11">
        <v>45577</v>
      </c>
      <c r="F25" s="12">
        <v>0.63935185185185184</v>
      </c>
      <c r="G25" s="11">
        <v>44530</v>
      </c>
      <c r="H25" s="13">
        <v>3</v>
      </c>
      <c r="I25" s="5">
        <f t="shared" si="1"/>
        <v>2021</v>
      </c>
      <c r="J25" s="14">
        <f t="shared" si="2"/>
        <v>11</v>
      </c>
      <c r="K25" s="14">
        <f t="shared" si="3"/>
        <v>30</v>
      </c>
      <c r="L25" s="15">
        <f t="shared" si="4"/>
        <v>44622</v>
      </c>
      <c r="M25" s="15">
        <f t="shared" ca="1" si="5"/>
        <v>46356</v>
      </c>
      <c r="N25" s="15">
        <f t="shared" ca="1" si="6"/>
        <v>46046</v>
      </c>
      <c r="O25" s="14">
        <f t="shared" ca="1" si="7"/>
        <v>3</v>
      </c>
      <c r="P25" s="14">
        <f t="shared" si="8"/>
        <v>34</v>
      </c>
      <c r="Q25" s="15">
        <f t="shared" si="9"/>
        <v>44711</v>
      </c>
    </row>
    <row r="26" spans="1:17" s="4" customFormat="1" ht="15.6" x14ac:dyDescent="0.3">
      <c r="A26" s="1" t="s">
        <v>34</v>
      </c>
      <c r="B26" s="1" t="s">
        <v>35</v>
      </c>
      <c r="C26" s="1" t="s">
        <v>16</v>
      </c>
      <c r="D26" s="11">
        <v>43976</v>
      </c>
      <c r="E26" s="11">
        <v>45648</v>
      </c>
      <c r="F26" s="12">
        <v>0.45167824074074076</v>
      </c>
      <c r="G26" s="11">
        <v>43976</v>
      </c>
      <c r="H26" s="13">
        <v>4</v>
      </c>
      <c r="I26" s="5">
        <f t="shared" si="1"/>
        <v>2020</v>
      </c>
      <c r="J26" s="14">
        <f t="shared" si="2"/>
        <v>5</v>
      </c>
      <c r="K26" s="14">
        <f t="shared" si="3"/>
        <v>25</v>
      </c>
      <c r="L26" s="15">
        <f t="shared" si="4"/>
        <v>44068</v>
      </c>
      <c r="M26" s="15">
        <f t="shared" ca="1" si="5"/>
        <v>46167</v>
      </c>
      <c r="N26" s="15">
        <f t="shared" ca="1" si="6"/>
        <v>46046</v>
      </c>
      <c r="O26" s="14">
        <f t="shared" ca="1" si="7"/>
        <v>5</v>
      </c>
      <c r="P26" s="14">
        <f t="shared" si="8"/>
        <v>54</v>
      </c>
      <c r="Q26" s="15">
        <f t="shared" si="9"/>
        <v>44160</v>
      </c>
    </row>
    <row r="27" spans="1:17" ht="15.6" x14ac:dyDescent="0.3">
      <c r="A27" s="1" t="s">
        <v>36</v>
      </c>
      <c r="B27" s="1" t="s">
        <v>37</v>
      </c>
      <c r="C27" s="1" t="s">
        <v>18</v>
      </c>
      <c r="D27" s="11">
        <v>43145</v>
      </c>
      <c r="E27" s="11">
        <v>45481</v>
      </c>
      <c r="F27" s="12">
        <v>0.38541666666666669</v>
      </c>
      <c r="G27" s="11">
        <v>43145</v>
      </c>
      <c r="H27" s="13">
        <v>2</v>
      </c>
      <c r="I27" s="5">
        <f t="shared" si="1"/>
        <v>2018</v>
      </c>
      <c r="J27" s="14">
        <f t="shared" si="2"/>
        <v>2</v>
      </c>
      <c r="K27" s="14">
        <f t="shared" si="3"/>
        <v>14</v>
      </c>
      <c r="L27" s="15">
        <f t="shared" si="4"/>
        <v>43234</v>
      </c>
      <c r="M27" s="15">
        <f t="shared" ca="1" si="5"/>
        <v>46067</v>
      </c>
      <c r="N27" s="15">
        <f t="shared" ca="1" si="6"/>
        <v>46046</v>
      </c>
      <c r="O27" s="14">
        <f t="shared" ca="1" si="7"/>
        <v>7</v>
      </c>
      <c r="P27" s="14">
        <f t="shared" si="8"/>
        <v>76</v>
      </c>
      <c r="Q27" s="15">
        <f t="shared" si="9"/>
        <v>43326</v>
      </c>
    </row>
    <row r="28" spans="1:17" ht="15.6" x14ac:dyDescent="0.3">
      <c r="A28" s="1" t="s">
        <v>38</v>
      </c>
      <c r="B28" s="1" t="s">
        <v>39</v>
      </c>
      <c r="C28" s="1" t="s">
        <v>20</v>
      </c>
      <c r="D28" s="11">
        <v>44935</v>
      </c>
      <c r="E28" s="11">
        <v>45677</v>
      </c>
      <c r="F28" s="12">
        <v>0.60821759259259256</v>
      </c>
      <c r="G28" s="11">
        <v>44935</v>
      </c>
      <c r="H28" s="13">
        <v>3</v>
      </c>
      <c r="I28" s="5">
        <f t="shared" si="1"/>
        <v>2023</v>
      </c>
      <c r="J28" s="14">
        <f t="shared" si="2"/>
        <v>1</v>
      </c>
      <c r="K28" s="14">
        <f t="shared" si="3"/>
        <v>9</v>
      </c>
      <c r="L28" s="15">
        <f t="shared" si="4"/>
        <v>45025</v>
      </c>
      <c r="M28" s="15">
        <f t="shared" ca="1" si="5"/>
        <v>46031</v>
      </c>
      <c r="N28" s="15">
        <f t="shared" ca="1" si="6"/>
        <v>46046</v>
      </c>
      <c r="O28" s="14">
        <f t="shared" ca="1" si="7"/>
        <v>2</v>
      </c>
      <c r="P28" s="14">
        <f t="shared" si="8"/>
        <v>24</v>
      </c>
      <c r="Q28" s="15">
        <f t="shared" si="9"/>
        <v>45116</v>
      </c>
    </row>
    <row r="29" spans="1:17" ht="15.6" x14ac:dyDescent="0.3">
      <c r="A29" s="1" t="s">
        <v>40</v>
      </c>
      <c r="B29" s="1" t="s">
        <v>41</v>
      </c>
      <c r="C29" s="1" t="s">
        <v>12</v>
      </c>
      <c r="D29" s="11">
        <v>44850</v>
      </c>
      <c r="E29" s="11">
        <v>45565</v>
      </c>
      <c r="F29" s="12">
        <v>0.45856481481481481</v>
      </c>
      <c r="G29" s="11">
        <v>44850</v>
      </c>
      <c r="H29" s="13">
        <v>4</v>
      </c>
      <c r="I29" s="5">
        <f t="shared" si="1"/>
        <v>2022</v>
      </c>
      <c r="J29" s="14">
        <f t="shared" si="2"/>
        <v>10</v>
      </c>
      <c r="K29" s="14">
        <f t="shared" si="3"/>
        <v>16</v>
      </c>
      <c r="L29" s="15">
        <f t="shared" si="4"/>
        <v>44942</v>
      </c>
      <c r="M29" s="15">
        <f t="shared" ca="1" si="5"/>
        <v>46311</v>
      </c>
      <c r="N29" s="15">
        <f t="shared" ca="1" si="6"/>
        <v>46046</v>
      </c>
      <c r="O29" s="14">
        <f t="shared" ca="1" si="7"/>
        <v>3</v>
      </c>
      <c r="P29" s="14">
        <f t="shared" si="8"/>
        <v>23</v>
      </c>
      <c r="Q29" s="15">
        <f t="shared" si="9"/>
        <v>45032</v>
      </c>
    </row>
    <row r="30" spans="1:17" ht="15.6" x14ac:dyDescent="0.3">
      <c r="A30" s="1" t="s">
        <v>42</v>
      </c>
      <c r="B30" s="1" t="s">
        <v>43</v>
      </c>
      <c r="C30" s="1" t="s">
        <v>14</v>
      </c>
      <c r="D30" s="11">
        <v>42891</v>
      </c>
      <c r="E30" s="11">
        <v>45644</v>
      </c>
      <c r="F30" s="12">
        <v>0.34762731481481479</v>
      </c>
      <c r="G30" s="11">
        <v>42891</v>
      </c>
      <c r="H30" s="13">
        <v>5</v>
      </c>
      <c r="I30" s="5">
        <f t="shared" si="1"/>
        <v>2017</v>
      </c>
      <c r="J30" s="14">
        <f t="shared" si="2"/>
        <v>6</v>
      </c>
      <c r="K30" s="14">
        <f t="shared" si="3"/>
        <v>5</v>
      </c>
      <c r="L30" s="15">
        <f t="shared" si="4"/>
        <v>42983</v>
      </c>
      <c r="M30" s="15">
        <f t="shared" ca="1" si="5"/>
        <v>46178</v>
      </c>
      <c r="N30" s="15">
        <f t="shared" ca="1" si="6"/>
        <v>46046</v>
      </c>
      <c r="O30" s="14">
        <f t="shared" ca="1" si="7"/>
        <v>8</v>
      </c>
      <c r="P30" s="14">
        <f t="shared" si="8"/>
        <v>90</v>
      </c>
      <c r="Q30" s="15">
        <f t="shared" si="9"/>
        <v>43074</v>
      </c>
    </row>
    <row r="31" spans="1:17" ht="15.6" x14ac:dyDescent="0.3">
      <c r="A31" s="1" t="s">
        <v>44</v>
      </c>
      <c r="B31" s="1" t="s">
        <v>45</v>
      </c>
      <c r="C31" s="1" t="s">
        <v>16</v>
      </c>
      <c r="D31" s="11">
        <v>44277</v>
      </c>
      <c r="E31" s="11">
        <v>45427</v>
      </c>
      <c r="F31" s="12">
        <v>0.69456018518518514</v>
      </c>
      <c r="G31" s="11">
        <v>44277</v>
      </c>
      <c r="H31" s="13">
        <v>3</v>
      </c>
      <c r="I31" s="5">
        <f t="shared" si="1"/>
        <v>2021</v>
      </c>
      <c r="J31" s="14">
        <f t="shared" si="2"/>
        <v>3</v>
      </c>
      <c r="K31" s="14">
        <f t="shared" si="3"/>
        <v>22</v>
      </c>
      <c r="L31" s="15">
        <f t="shared" si="4"/>
        <v>44369</v>
      </c>
      <c r="M31" s="15">
        <f t="shared" ca="1" si="5"/>
        <v>46103</v>
      </c>
      <c r="N31" s="15">
        <f t="shared" ca="1" si="6"/>
        <v>46046</v>
      </c>
      <c r="O31" s="14">
        <f t="shared" ca="1" si="7"/>
        <v>4</v>
      </c>
      <c r="P31" s="14">
        <f t="shared" si="8"/>
        <v>37</v>
      </c>
      <c r="Q31" s="15">
        <f t="shared" si="9"/>
        <v>44461</v>
      </c>
    </row>
    <row r="32" spans="1:17" ht="15.6" x14ac:dyDescent="0.3">
      <c r="A32" s="1" t="s">
        <v>46</v>
      </c>
      <c r="B32" s="1" t="s">
        <v>47</v>
      </c>
      <c r="C32" s="1" t="s">
        <v>18</v>
      </c>
      <c r="D32" s="11">
        <v>45149</v>
      </c>
      <c r="E32" s="11">
        <v>45626</v>
      </c>
      <c r="F32" s="12">
        <v>0.57702546296296298</v>
      </c>
      <c r="G32" s="11">
        <v>45149</v>
      </c>
      <c r="H32" s="13">
        <v>4</v>
      </c>
      <c r="I32" s="5">
        <f t="shared" si="1"/>
        <v>2023</v>
      </c>
      <c r="J32" s="14">
        <f t="shared" si="2"/>
        <v>8</v>
      </c>
      <c r="K32" s="14">
        <f t="shared" si="3"/>
        <v>11</v>
      </c>
      <c r="L32" s="15">
        <f t="shared" si="4"/>
        <v>45241</v>
      </c>
      <c r="M32" s="15">
        <f t="shared" ca="1" si="5"/>
        <v>46245</v>
      </c>
      <c r="N32" s="15">
        <f t="shared" ca="1" si="6"/>
        <v>46046</v>
      </c>
      <c r="O32" s="14">
        <f t="shared" ca="1" si="7"/>
        <v>2</v>
      </c>
      <c r="P32" s="14">
        <f t="shared" si="8"/>
        <v>15</v>
      </c>
      <c r="Q32" s="15">
        <f t="shared" si="9"/>
        <v>45333</v>
      </c>
    </row>
    <row r="33" spans="1:17" ht="15.6" x14ac:dyDescent="0.3">
      <c r="A33" s="1" t="s">
        <v>48</v>
      </c>
      <c r="B33" s="1" t="s">
        <v>49</v>
      </c>
      <c r="C33" s="1" t="s">
        <v>20</v>
      </c>
      <c r="D33" s="11">
        <v>44172</v>
      </c>
      <c r="E33" s="11">
        <v>45465</v>
      </c>
      <c r="F33" s="12">
        <v>0.50740740740740742</v>
      </c>
      <c r="G33" s="11">
        <v>44172</v>
      </c>
      <c r="H33" s="13">
        <v>2</v>
      </c>
      <c r="I33" s="5">
        <f t="shared" si="1"/>
        <v>2020</v>
      </c>
      <c r="J33" s="14">
        <f t="shared" si="2"/>
        <v>12</v>
      </c>
      <c r="K33" s="14">
        <f t="shared" si="3"/>
        <v>7</v>
      </c>
      <c r="L33" s="15">
        <f t="shared" si="4"/>
        <v>44262</v>
      </c>
      <c r="M33" s="15">
        <f t="shared" ca="1" si="5"/>
        <v>46363</v>
      </c>
      <c r="N33" s="15">
        <f t="shared" ca="1" si="6"/>
        <v>46046</v>
      </c>
      <c r="O33" s="14">
        <f t="shared" ca="1" si="7"/>
        <v>4</v>
      </c>
      <c r="P33" s="14">
        <f t="shared" si="8"/>
        <v>42</v>
      </c>
      <c r="Q33" s="15">
        <f t="shared" si="9"/>
        <v>44354</v>
      </c>
    </row>
    <row r="34" spans="1:17" ht="15.6" x14ac:dyDescent="0.3">
      <c r="A34" s="1" t="s">
        <v>50</v>
      </c>
      <c r="B34" s="1" t="s">
        <v>51</v>
      </c>
      <c r="C34" s="1" t="s">
        <v>12</v>
      </c>
      <c r="D34" s="11">
        <v>43728</v>
      </c>
      <c r="E34" s="11">
        <v>45651</v>
      </c>
      <c r="F34" s="12">
        <v>0.39270833333333333</v>
      </c>
      <c r="G34" s="11">
        <v>43728</v>
      </c>
      <c r="H34" s="13">
        <v>3</v>
      </c>
      <c r="I34" s="5">
        <f t="shared" si="1"/>
        <v>2019</v>
      </c>
      <c r="J34" s="14">
        <f t="shared" si="2"/>
        <v>9</v>
      </c>
      <c r="K34" s="14">
        <f t="shared" si="3"/>
        <v>20</v>
      </c>
      <c r="L34" s="15">
        <f t="shared" si="4"/>
        <v>43819</v>
      </c>
      <c r="M34" s="15">
        <f t="shared" ca="1" si="5"/>
        <v>46285</v>
      </c>
      <c r="N34" s="15">
        <f t="shared" ca="1" si="6"/>
        <v>46046</v>
      </c>
      <c r="O34" s="14">
        <f t="shared" ca="1" si="7"/>
        <v>6</v>
      </c>
      <c r="P34" s="14">
        <f t="shared" si="8"/>
        <v>63</v>
      </c>
      <c r="Q34" s="15">
        <f t="shared" si="9"/>
        <v>43910</v>
      </c>
    </row>
    <row r="35" spans="1:17" ht="15.6" x14ac:dyDescent="0.3">
      <c r="A35" s="1" t="s">
        <v>52</v>
      </c>
      <c r="B35" s="1" t="s">
        <v>53</v>
      </c>
      <c r="C35" s="1" t="s">
        <v>14</v>
      </c>
      <c r="D35" s="11">
        <v>44572</v>
      </c>
      <c r="E35" s="11">
        <v>45570</v>
      </c>
      <c r="F35" s="12">
        <v>0.33003472222222224</v>
      </c>
      <c r="G35" s="11">
        <v>44572</v>
      </c>
      <c r="H35" s="13">
        <v>4</v>
      </c>
      <c r="I35" s="5">
        <f t="shared" si="1"/>
        <v>2022</v>
      </c>
      <c r="J35" s="14">
        <f t="shared" si="2"/>
        <v>1</v>
      </c>
      <c r="K35" s="14">
        <f t="shared" si="3"/>
        <v>11</v>
      </c>
      <c r="L35" s="15">
        <f t="shared" si="4"/>
        <v>44662</v>
      </c>
      <c r="M35" s="15">
        <f t="shared" ca="1" si="5"/>
        <v>46033</v>
      </c>
      <c r="N35" s="15">
        <f t="shared" ca="1" si="6"/>
        <v>46046</v>
      </c>
      <c r="O35" s="14">
        <f t="shared" ca="1" si="7"/>
        <v>3</v>
      </c>
      <c r="P35" s="14">
        <f t="shared" si="8"/>
        <v>32</v>
      </c>
      <c r="Q35" s="15">
        <f t="shared" si="9"/>
        <v>44753</v>
      </c>
    </row>
    <row r="36" spans="1:17" ht="15.6" x14ac:dyDescent="0.3">
      <c r="A36" s="1" t="s">
        <v>54</v>
      </c>
      <c r="B36" s="1" t="s">
        <v>55</v>
      </c>
      <c r="C36" s="1" t="s">
        <v>16</v>
      </c>
      <c r="D36" s="11">
        <v>43284</v>
      </c>
      <c r="E36" s="11">
        <v>45672</v>
      </c>
      <c r="F36" s="12">
        <v>0.43802083333333336</v>
      </c>
      <c r="G36" s="11">
        <v>43284</v>
      </c>
      <c r="H36" s="13">
        <v>5</v>
      </c>
      <c r="I36" s="5">
        <f t="shared" si="1"/>
        <v>2018</v>
      </c>
      <c r="J36" s="14">
        <f t="shared" si="2"/>
        <v>7</v>
      </c>
      <c r="K36" s="14">
        <f t="shared" si="3"/>
        <v>3</v>
      </c>
      <c r="L36" s="15">
        <f t="shared" si="4"/>
        <v>43376</v>
      </c>
      <c r="M36" s="15">
        <f t="shared" ca="1" si="5"/>
        <v>46206</v>
      </c>
      <c r="N36" s="15">
        <f t="shared" ca="1" si="6"/>
        <v>46046</v>
      </c>
      <c r="O36" s="14">
        <f t="shared" ca="1" si="7"/>
        <v>7</v>
      </c>
      <c r="P36" s="14">
        <f t="shared" si="8"/>
        <v>78</v>
      </c>
      <c r="Q36" s="15">
        <f t="shared" si="9"/>
        <v>43468</v>
      </c>
    </row>
    <row r="37" spans="1:17" ht="15.6" x14ac:dyDescent="0.3">
      <c r="A37" s="1" t="s">
        <v>56</v>
      </c>
      <c r="B37" s="1" t="s">
        <v>57</v>
      </c>
      <c r="C37" s="1" t="s">
        <v>18</v>
      </c>
      <c r="D37" s="11">
        <v>44467</v>
      </c>
      <c r="E37" s="11">
        <v>45524</v>
      </c>
      <c r="F37" s="12">
        <v>0.58703703703703702</v>
      </c>
      <c r="G37" s="11">
        <v>44467</v>
      </c>
      <c r="H37" s="13">
        <v>3</v>
      </c>
      <c r="I37" s="5">
        <f t="shared" si="1"/>
        <v>2021</v>
      </c>
      <c r="J37" s="14">
        <f t="shared" si="2"/>
        <v>9</v>
      </c>
      <c r="K37" s="14">
        <f t="shared" si="3"/>
        <v>28</v>
      </c>
      <c r="L37" s="15">
        <f t="shared" si="4"/>
        <v>44558</v>
      </c>
      <c r="M37" s="15">
        <f t="shared" ca="1" si="5"/>
        <v>46293</v>
      </c>
      <c r="N37" s="15">
        <f t="shared" ca="1" si="6"/>
        <v>46046</v>
      </c>
      <c r="O37" s="14">
        <f t="shared" ca="1" si="7"/>
        <v>4</v>
      </c>
      <c r="P37" s="14">
        <f t="shared" si="8"/>
        <v>34</v>
      </c>
      <c r="Q37" s="15">
        <f t="shared" si="9"/>
        <v>44648</v>
      </c>
    </row>
    <row r="38" spans="1:17" ht="15.6" x14ac:dyDescent="0.3">
      <c r="A38" s="1" t="s">
        <v>58</v>
      </c>
      <c r="B38" s="1" t="s">
        <v>59</v>
      </c>
      <c r="C38" s="1" t="s">
        <v>20</v>
      </c>
      <c r="D38" s="11">
        <v>43935</v>
      </c>
      <c r="E38" s="11">
        <v>45636</v>
      </c>
      <c r="F38" s="12">
        <v>0.48958333333333331</v>
      </c>
      <c r="G38" s="11">
        <v>43935</v>
      </c>
      <c r="H38" s="13">
        <v>4</v>
      </c>
      <c r="I38" s="5">
        <f t="shared" si="1"/>
        <v>2020</v>
      </c>
      <c r="J38" s="14">
        <f t="shared" si="2"/>
        <v>4</v>
      </c>
      <c r="K38" s="14">
        <f t="shared" si="3"/>
        <v>14</v>
      </c>
      <c r="L38" s="15">
        <f t="shared" si="4"/>
        <v>44026</v>
      </c>
      <c r="M38" s="15">
        <f t="shared" ca="1" si="5"/>
        <v>46126</v>
      </c>
      <c r="N38" s="15">
        <f t="shared" ca="1" si="6"/>
        <v>46046</v>
      </c>
      <c r="O38" s="14">
        <f t="shared" ca="1" si="7"/>
        <v>5</v>
      </c>
      <c r="P38" s="14">
        <f t="shared" si="8"/>
        <v>55</v>
      </c>
      <c r="Q38" s="15">
        <f t="shared" si="9"/>
        <v>44118</v>
      </c>
    </row>
    <row r="39" spans="1:17" x14ac:dyDescent="0.3">
      <c r="I39" s="5"/>
      <c r="J39" s="5"/>
      <c r="L39" s="5"/>
      <c r="M39" s="5"/>
      <c r="N39" s="5"/>
      <c r="O39" s="5"/>
      <c r="P39" s="5"/>
      <c r="Q39" s="5"/>
    </row>
    <row r="40" spans="1:17" x14ac:dyDescent="0.3">
      <c r="I40" s="5"/>
      <c r="J40" s="5"/>
      <c r="L40" s="5"/>
      <c r="M40" s="5"/>
      <c r="N40" s="5"/>
      <c r="O40" s="5"/>
      <c r="P40" s="5"/>
      <c r="Q40" s="5"/>
    </row>
  </sheetData>
  <mergeCells count="10">
    <mergeCell ref="A1:I1"/>
    <mergeCell ref="B2:I2"/>
    <mergeCell ref="B3:I3"/>
    <mergeCell ref="B4:I4"/>
    <mergeCell ref="B10:I10"/>
    <mergeCell ref="B5:I5"/>
    <mergeCell ref="B6:I6"/>
    <mergeCell ref="B7:I7"/>
    <mergeCell ref="B8:I8"/>
    <mergeCell ref="B9:I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29D354-73B8-4A50-B22E-EB8A6823EAAB}">
  <dimension ref="A1:S40"/>
  <sheetViews>
    <sheetView showGridLines="0" workbookViewId="0">
      <selection sqref="A1:I1"/>
    </sheetView>
  </sheetViews>
  <sheetFormatPr defaultRowHeight="14.4" x14ac:dyDescent="0.3"/>
  <cols>
    <col min="1" max="1" width="9.5546875" style="6" bestFit="1" customWidth="1"/>
    <col min="2" max="2" width="13.5546875" style="6" bestFit="1" customWidth="1"/>
    <col min="3" max="3" width="11.33203125" style="6" bestFit="1" customWidth="1"/>
    <col min="4" max="4" width="16.6640625" style="6" customWidth="1"/>
    <col min="5" max="5" width="11.109375" style="6" bestFit="1" customWidth="1"/>
    <col min="6" max="6" width="10.5546875" style="6" bestFit="1" customWidth="1"/>
    <col min="7" max="7" width="20.44140625" style="6" bestFit="1" customWidth="1"/>
    <col min="8" max="8" width="19.6640625" style="6" bestFit="1" customWidth="1"/>
    <col min="9" max="9" width="14.33203125" bestFit="1" customWidth="1"/>
    <col min="10" max="10" width="11.21875" bestFit="1" customWidth="1"/>
    <col min="11" max="11" width="11.21875" style="5" bestFit="1" customWidth="1"/>
    <col min="12" max="12" width="11.5546875" customWidth="1"/>
    <col min="13" max="16" width="11.21875" bestFit="1" customWidth="1"/>
  </cols>
  <sheetData>
    <row r="1" spans="1:19" s="3" customFormat="1" ht="28.8" customHeight="1" x14ac:dyDescent="0.3">
      <c r="A1" s="23" t="s">
        <v>0</v>
      </c>
      <c r="B1" s="24"/>
      <c r="C1" s="24"/>
      <c r="D1" s="24"/>
      <c r="E1" s="24"/>
      <c r="F1" s="24"/>
      <c r="G1" s="24"/>
      <c r="H1" s="24"/>
      <c r="I1" s="25"/>
    </row>
    <row r="2" spans="1:19" s="4" customFormat="1" ht="15.6" x14ac:dyDescent="0.3">
      <c r="A2" s="8">
        <v>10</v>
      </c>
      <c r="B2" s="21" t="s">
        <v>73</v>
      </c>
      <c r="C2" s="21"/>
      <c r="D2" s="21"/>
      <c r="E2" s="21"/>
      <c r="F2" s="21"/>
      <c r="G2" s="21"/>
      <c r="H2" s="21"/>
      <c r="I2" s="22"/>
      <c r="K2"/>
    </row>
    <row r="3" spans="1:19" s="4" customFormat="1" ht="15.6" x14ac:dyDescent="0.3">
      <c r="A3" s="8">
        <v>11</v>
      </c>
      <c r="B3" s="21" t="s">
        <v>92</v>
      </c>
      <c r="C3" s="21"/>
      <c r="D3" s="21"/>
      <c r="E3" s="21"/>
      <c r="F3" s="21"/>
      <c r="G3" s="21"/>
      <c r="H3" s="21"/>
      <c r="I3" s="22"/>
      <c r="K3"/>
    </row>
    <row r="4" spans="1:19" s="4" customFormat="1" ht="15.6" x14ac:dyDescent="0.3">
      <c r="A4" s="8">
        <v>12</v>
      </c>
      <c r="B4" s="21" t="s">
        <v>74</v>
      </c>
      <c r="C4" s="21"/>
      <c r="D4" s="21"/>
      <c r="E4" s="21"/>
      <c r="F4" s="21"/>
      <c r="G4" s="21"/>
      <c r="H4" s="21"/>
      <c r="I4" s="22"/>
      <c r="K4"/>
    </row>
    <row r="5" spans="1:19" s="4" customFormat="1" ht="15.6" x14ac:dyDescent="0.3">
      <c r="A5" s="8">
        <v>13</v>
      </c>
      <c r="B5" s="21" t="s">
        <v>75</v>
      </c>
      <c r="C5" s="21"/>
      <c r="D5" s="21"/>
      <c r="E5" s="21"/>
      <c r="F5" s="21"/>
      <c r="G5" s="21"/>
      <c r="H5" s="21"/>
      <c r="I5" s="22"/>
      <c r="K5"/>
    </row>
    <row r="6" spans="1:19" s="4" customFormat="1" ht="15.6" x14ac:dyDescent="0.3">
      <c r="A6" s="8">
        <v>14</v>
      </c>
      <c r="B6" s="21" t="s">
        <v>76</v>
      </c>
      <c r="C6" s="21"/>
      <c r="D6" s="21"/>
      <c r="E6" s="21"/>
      <c r="F6" s="21"/>
      <c r="G6" s="21"/>
      <c r="H6" s="21"/>
      <c r="I6" s="22"/>
      <c r="K6"/>
    </row>
    <row r="7" spans="1:19" s="4" customFormat="1" ht="15.6" x14ac:dyDescent="0.3">
      <c r="A7" s="8">
        <v>15</v>
      </c>
      <c r="B7" s="21" t="s">
        <v>77</v>
      </c>
      <c r="C7" s="21"/>
      <c r="D7" s="21"/>
      <c r="E7" s="21"/>
      <c r="F7" s="21"/>
      <c r="G7" s="21"/>
      <c r="H7" s="21"/>
      <c r="I7" s="22"/>
      <c r="K7"/>
    </row>
    <row r="8" spans="1:19" s="4" customFormat="1" ht="15.6" x14ac:dyDescent="0.3">
      <c r="A8" s="8">
        <v>16</v>
      </c>
      <c r="B8" s="21" t="s">
        <v>78</v>
      </c>
      <c r="C8" s="21"/>
      <c r="D8" s="21"/>
      <c r="E8" s="21"/>
      <c r="F8" s="21"/>
      <c r="G8" s="21"/>
      <c r="H8" s="21"/>
      <c r="I8" s="22"/>
      <c r="K8"/>
    </row>
    <row r="9" spans="1:19" s="4" customFormat="1" ht="15.6" x14ac:dyDescent="0.3">
      <c r="A9" s="8">
        <v>17</v>
      </c>
      <c r="B9" s="21" t="s">
        <v>80</v>
      </c>
      <c r="C9" s="21"/>
      <c r="D9" s="21"/>
      <c r="E9" s="21"/>
      <c r="F9" s="21"/>
      <c r="G9" s="21"/>
      <c r="H9" s="21"/>
      <c r="I9" s="22"/>
      <c r="K9"/>
    </row>
    <row r="10" spans="1:19" s="4" customFormat="1" ht="15.6" x14ac:dyDescent="0.3">
      <c r="A10" s="8">
        <v>18</v>
      </c>
      <c r="B10" s="21" t="s">
        <v>79</v>
      </c>
      <c r="C10" s="21"/>
      <c r="D10" s="21"/>
      <c r="E10" s="21"/>
      <c r="F10" s="21"/>
      <c r="G10" s="21"/>
      <c r="H10" s="21"/>
      <c r="I10" s="22"/>
      <c r="K10"/>
    </row>
    <row r="11" spans="1:19" s="4" customFormat="1" ht="16.2" thickBot="1" x14ac:dyDescent="0.35">
      <c r="A11" s="9">
        <v>19</v>
      </c>
      <c r="B11" s="19" t="s">
        <v>81</v>
      </c>
      <c r="C11" s="19"/>
      <c r="D11" s="19"/>
      <c r="E11" s="19"/>
      <c r="F11" s="19"/>
      <c r="G11" s="19"/>
      <c r="H11" s="19"/>
      <c r="I11" s="20"/>
      <c r="K11"/>
    </row>
    <row r="12" spans="1:19" s="4" customFormat="1" ht="15.6" x14ac:dyDescent="0.3">
      <c r="A12" s="5"/>
      <c r="B12" s="10"/>
      <c r="C12" s="10"/>
      <c r="D12" s="10"/>
      <c r="E12" s="10"/>
      <c r="F12" s="10"/>
      <c r="G12" s="10"/>
      <c r="H12" s="10"/>
      <c r="I12" s="10"/>
    </row>
    <row r="13" spans="1:19" s="4" customFormat="1" ht="15.6" x14ac:dyDescent="0.3">
      <c r="A13" s="5"/>
      <c r="B13" s="10"/>
      <c r="C13" s="10"/>
      <c r="D13" s="10"/>
      <c r="E13" s="10"/>
      <c r="F13" s="10"/>
      <c r="G13" s="10"/>
      <c r="H13" s="10"/>
      <c r="I13" s="10"/>
    </row>
    <row r="14" spans="1:19" s="4" customFormat="1" ht="28.8" x14ac:dyDescent="0.3">
      <c r="A14" s="7" t="s">
        <v>7</v>
      </c>
      <c r="B14" s="7" t="s">
        <v>8</v>
      </c>
      <c r="C14" s="7" t="s">
        <v>9</v>
      </c>
      <c r="D14" s="7" t="s">
        <v>60</v>
      </c>
      <c r="E14" s="7" t="s">
        <v>61</v>
      </c>
      <c r="F14" s="7" t="s">
        <v>62</v>
      </c>
      <c r="G14" s="2" t="s">
        <v>63</v>
      </c>
      <c r="H14" s="2" t="s">
        <v>10</v>
      </c>
      <c r="I14" s="26">
        <v>10</v>
      </c>
      <c r="J14" s="26">
        <f>I14+1</f>
        <v>11</v>
      </c>
      <c r="K14" s="26">
        <f t="shared" ref="K14:R14" si="0">J14+1</f>
        <v>12</v>
      </c>
      <c r="L14" s="26">
        <f t="shared" si="0"/>
        <v>13</v>
      </c>
      <c r="M14" s="26">
        <f t="shared" si="0"/>
        <v>14</v>
      </c>
      <c r="N14" s="26">
        <f t="shared" si="0"/>
        <v>15</v>
      </c>
      <c r="O14" s="26">
        <f t="shared" si="0"/>
        <v>16</v>
      </c>
      <c r="P14" s="26">
        <f t="shared" si="0"/>
        <v>17</v>
      </c>
      <c r="Q14" s="26">
        <f t="shared" si="0"/>
        <v>18</v>
      </c>
      <c r="R14" s="26">
        <f t="shared" si="0"/>
        <v>19</v>
      </c>
      <c r="S14" s="3"/>
    </row>
    <row r="15" spans="1:19" s="4" customFormat="1" ht="15.6" x14ac:dyDescent="0.3">
      <c r="A15" s="1" t="s">
        <v>11</v>
      </c>
      <c r="B15" s="1" t="s">
        <v>1</v>
      </c>
      <c r="C15" s="1" t="s">
        <v>12</v>
      </c>
      <c r="D15" s="11">
        <v>45092</v>
      </c>
      <c r="E15" s="11">
        <v>45646</v>
      </c>
      <c r="F15" s="12">
        <v>0.39635416666666667</v>
      </c>
      <c r="G15" s="11">
        <v>45092</v>
      </c>
      <c r="H15" s="13">
        <v>3</v>
      </c>
      <c r="I15" s="16">
        <f>EDATE(E15,12)</f>
        <v>46011</v>
      </c>
      <c r="J15" s="15">
        <f>DATE(YEAR(E15),MONTH(E15),DAY(E15)+30)</f>
        <v>45676</v>
      </c>
      <c r="K15" s="15">
        <f>EOMONTH(D15,0)</f>
        <v>45107</v>
      </c>
      <c r="L15" s="15">
        <f>EOMONTH(D15,3)</f>
        <v>45199</v>
      </c>
      <c r="M15" s="15">
        <f>EOMONTH(D15,-1)</f>
        <v>45077</v>
      </c>
      <c r="N15" s="15">
        <f>WORKDAY(D15,5)</f>
        <v>45099</v>
      </c>
      <c r="O15" s="15">
        <f>WORKDAY(E15,20)</f>
        <v>45674</v>
      </c>
      <c r="P15" s="15">
        <f>WORKDAY.INTL(D15,10,7)</f>
        <v>45106</v>
      </c>
      <c r="Q15" s="14">
        <f>NETWORKDAYS(D15,E15)</f>
        <v>397</v>
      </c>
      <c r="R15" s="14">
        <f>NETWORKDAYS.INTL(D15,E15,7)</f>
        <v>396</v>
      </c>
    </row>
    <row r="16" spans="1:19" s="4" customFormat="1" ht="15.6" x14ac:dyDescent="0.3">
      <c r="A16" s="1" t="s">
        <v>13</v>
      </c>
      <c r="B16" s="1" t="s">
        <v>2</v>
      </c>
      <c r="C16" s="1" t="s">
        <v>14</v>
      </c>
      <c r="D16" s="11">
        <v>44630</v>
      </c>
      <c r="E16" s="11">
        <v>45473</v>
      </c>
      <c r="F16" s="12">
        <v>0.36493055555555554</v>
      </c>
      <c r="G16" s="11">
        <v>44630</v>
      </c>
      <c r="H16" s="13">
        <v>4</v>
      </c>
      <c r="I16" s="16">
        <f t="shared" ref="I16:I39" si="1">EDATE(E16,12)</f>
        <v>45838</v>
      </c>
      <c r="J16" s="15">
        <f t="shared" ref="J16:J39" si="2">DATE(YEAR(E16),MONTH(E16),DAY(E16)+30)</f>
        <v>45503</v>
      </c>
      <c r="K16" s="15">
        <f t="shared" ref="K16:K39" si="3">EOMONTH(D16,0)</f>
        <v>44651</v>
      </c>
      <c r="L16" s="15">
        <f t="shared" ref="L16:L39" si="4">EOMONTH(D16,3)</f>
        <v>44742</v>
      </c>
      <c r="M16" s="15">
        <f t="shared" ref="M16:M39" si="5">EOMONTH(D16,-1)</f>
        <v>44620</v>
      </c>
      <c r="N16" s="15">
        <f t="shared" ref="N16:N39" si="6">WORKDAY(D16,5)</f>
        <v>44637</v>
      </c>
      <c r="O16" s="15">
        <f t="shared" ref="O16:O39" si="7">WORKDAY(E16,20)</f>
        <v>45499</v>
      </c>
      <c r="P16" s="15">
        <f t="shared" ref="P16:P39" si="8">WORKDAY.INTL(D16,10,7)</f>
        <v>44644</v>
      </c>
      <c r="Q16" s="14">
        <f t="shared" ref="Q16:Q39" si="9">NETWORKDAYS(D16,E16)</f>
        <v>602</v>
      </c>
      <c r="R16" s="14">
        <f t="shared" ref="R16:R39" si="10">NETWORKDAYS.INTL(D16,E16,7)</f>
        <v>602</v>
      </c>
    </row>
    <row r="17" spans="1:18" s="4" customFormat="1" ht="15.6" x14ac:dyDescent="0.3">
      <c r="A17" s="1" t="s">
        <v>15</v>
      </c>
      <c r="B17" s="1" t="s">
        <v>3</v>
      </c>
      <c r="C17" s="1" t="s">
        <v>16</v>
      </c>
      <c r="D17" s="11">
        <v>44216</v>
      </c>
      <c r="E17" s="11">
        <v>45657</v>
      </c>
      <c r="F17" s="12">
        <v>0.42708333333333331</v>
      </c>
      <c r="G17" s="11">
        <v>44216</v>
      </c>
      <c r="H17" s="13">
        <v>5</v>
      </c>
      <c r="I17" s="16">
        <f t="shared" si="1"/>
        <v>46022</v>
      </c>
      <c r="J17" s="15">
        <f t="shared" si="2"/>
        <v>45687</v>
      </c>
      <c r="K17" s="15">
        <f t="shared" si="3"/>
        <v>44227</v>
      </c>
      <c r="L17" s="15">
        <f t="shared" si="4"/>
        <v>44316</v>
      </c>
      <c r="M17" s="15">
        <f t="shared" si="5"/>
        <v>44196</v>
      </c>
      <c r="N17" s="15">
        <f t="shared" si="6"/>
        <v>44223</v>
      </c>
      <c r="O17" s="15">
        <f t="shared" si="7"/>
        <v>45685</v>
      </c>
      <c r="P17" s="15">
        <f t="shared" si="8"/>
        <v>44230</v>
      </c>
      <c r="Q17" s="14">
        <f t="shared" si="9"/>
        <v>1030</v>
      </c>
      <c r="R17" s="14">
        <f t="shared" si="10"/>
        <v>1030</v>
      </c>
    </row>
    <row r="18" spans="1:18" s="4" customFormat="1" ht="15.6" x14ac:dyDescent="0.3">
      <c r="A18" s="1" t="s">
        <v>17</v>
      </c>
      <c r="B18" s="1" t="s">
        <v>4</v>
      </c>
      <c r="C18" s="1" t="s">
        <v>18</v>
      </c>
      <c r="D18" s="11">
        <v>45235</v>
      </c>
      <c r="E18" s="11">
        <v>45550</v>
      </c>
      <c r="F18" s="12">
        <v>0.59739583333333335</v>
      </c>
      <c r="G18" s="11">
        <v>45235</v>
      </c>
      <c r="H18" s="13">
        <v>2</v>
      </c>
      <c r="I18" s="16">
        <f t="shared" si="1"/>
        <v>45915</v>
      </c>
      <c r="J18" s="15">
        <f t="shared" si="2"/>
        <v>45580</v>
      </c>
      <c r="K18" s="15">
        <f t="shared" si="3"/>
        <v>45260</v>
      </c>
      <c r="L18" s="15">
        <f t="shared" si="4"/>
        <v>45351</v>
      </c>
      <c r="M18" s="15">
        <f t="shared" si="5"/>
        <v>45230</v>
      </c>
      <c r="N18" s="15">
        <f t="shared" si="6"/>
        <v>45240</v>
      </c>
      <c r="O18" s="15">
        <f t="shared" si="7"/>
        <v>45576</v>
      </c>
      <c r="P18" s="15">
        <f t="shared" si="8"/>
        <v>45249</v>
      </c>
      <c r="Q18" s="14">
        <f t="shared" si="9"/>
        <v>225</v>
      </c>
      <c r="R18" s="14">
        <f t="shared" si="10"/>
        <v>226</v>
      </c>
    </row>
    <row r="19" spans="1:18" s="4" customFormat="1" ht="15.6" x14ac:dyDescent="0.3">
      <c r="A19" s="1" t="s">
        <v>19</v>
      </c>
      <c r="B19" s="1" t="s">
        <v>5</v>
      </c>
      <c r="C19" s="1" t="s">
        <v>20</v>
      </c>
      <c r="D19" s="11">
        <v>43597</v>
      </c>
      <c r="E19" s="11">
        <v>45654</v>
      </c>
      <c r="F19" s="12">
        <v>0.47939814814814813</v>
      </c>
      <c r="G19" s="11">
        <v>43597</v>
      </c>
      <c r="H19" s="13">
        <v>3</v>
      </c>
      <c r="I19" s="16">
        <f t="shared" si="1"/>
        <v>46019</v>
      </c>
      <c r="J19" s="15">
        <f t="shared" si="2"/>
        <v>45684</v>
      </c>
      <c r="K19" s="15">
        <f t="shared" si="3"/>
        <v>43616</v>
      </c>
      <c r="L19" s="15">
        <f t="shared" si="4"/>
        <v>43708</v>
      </c>
      <c r="M19" s="15">
        <f t="shared" si="5"/>
        <v>43585</v>
      </c>
      <c r="N19" s="15">
        <f t="shared" si="6"/>
        <v>43602</v>
      </c>
      <c r="O19" s="15">
        <f t="shared" si="7"/>
        <v>45681</v>
      </c>
      <c r="P19" s="15">
        <f t="shared" si="8"/>
        <v>43611</v>
      </c>
      <c r="Q19" s="14">
        <f t="shared" si="9"/>
        <v>1470</v>
      </c>
      <c r="R19" s="14">
        <f t="shared" si="10"/>
        <v>1470</v>
      </c>
    </row>
    <row r="20" spans="1:18" s="4" customFormat="1" ht="15.6" x14ac:dyDescent="0.3">
      <c r="A20" s="1" t="s">
        <v>21</v>
      </c>
      <c r="B20" s="1" t="s">
        <v>6</v>
      </c>
      <c r="C20" s="1" t="s">
        <v>12</v>
      </c>
      <c r="D20" s="11">
        <v>43334</v>
      </c>
      <c r="E20" s="11">
        <v>45641</v>
      </c>
      <c r="F20" s="12">
        <v>0.375</v>
      </c>
      <c r="G20" s="11">
        <v>43334</v>
      </c>
      <c r="H20" s="13">
        <v>4</v>
      </c>
      <c r="I20" s="16">
        <f t="shared" si="1"/>
        <v>46006</v>
      </c>
      <c r="J20" s="15">
        <f t="shared" si="2"/>
        <v>45671</v>
      </c>
      <c r="K20" s="15">
        <f t="shared" si="3"/>
        <v>43343</v>
      </c>
      <c r="L20" s="15">
        <f t="shared" si="4"/>
        <v>43434</v>
      </c>
      <c r="M20" s="15">
        <f t="shared" si="5"/>
        <v>43312</v>
      </c>
      <c r="N20" s="15">
        <f t="shared" si="6"/>
        <v>43341</v>
      </c>
      <c r="O20" s="15">
        <f t="shared" si="7"/>
        <v>45667</v>
      </c>
      <c r="P20" s="15">
        <f t="shared" si="8"/>
        <v>43348</v>
      </c>
      <c r="Q20" s="14">
        <f t="shared" si="9"/>
        <v>1648</v>
      </c>
      <c r="R20" s="14">
        <f t="shared" si="10"/>
        <v>1648</v>
      </c>
    </row>
    <row r="21" spans="1:18" s="4" customFormat="1" ht="15.6" x14ac:dyDescent="0.3">
      <c r="A21" s="1" t="s">
        <v>22</v>
      </c>
      <c r="B21" s="1" t="s">
        <v>23</v>
      </c>
      <c r="C21" s="1" t="s">
        <v>14</v>
      </c>
      <c r="D21" s="11">
        <v>42774</v>
      </c>
      <c r="E21" s="11">
        <v>45667</v>
      </c>
      <c r="F21" s="12">
        <v>0.32349537037037035</v>
      </c>
      <c r="G21" s="11">
        <v>42774</v>
      </c>
      <c r="H21" s="13">
        <v>5</v>
      </c>
      <c r="I21" s="16">
        <f t="shared" si="1"/>
        <v>46032</v>
      </c>
      <c r="J21" s="15">
        <f t="shared" si="2"/>
        <v>45697</v>
      </c>
      <c r="K21" s="15">
        <f t="shared" si="3"/>
        <v>42794</v>
      </c>
      <c r="L21" s="15">
        <f t="shared" si="4"/>
        <v>42886</v>
      </c>
      <c r="M21" s="15">
        <f t="shared" si="5"/>
        <v>42766</v>
      </c>
      <c r="N21" s="15">
        <f t="shared" si="6"/>
        <v>42781</v>
      </c>
      <c r="O21" s="15">
        <f t="shared" si="7"/>
        <v>45695</v>
      </c>
      <c r="P21" s="15">
        <f t="shared" si="8"/>
        <v>42788</v>
      </c>
      <c r="Q21" s="14">
        <f t="shared" si="9"/>
        <v>2068</v>
      </c>
      <c r="R21" s="14">
        <f t="shared" si="10"/>
        <v>2067</v>
      </c>
    </row>
    <row r="22" spans="1:18" s="4" customFormat="1" ht="15.6" x14ac:dyDescent="0.3">
      <c r="A22" s="1" t="s">
        <v>24</v>
      </c>
      <c r="B22" s="1" t="s">
        <v>25</v>
      </c>
      <c r="C22" s="1" t="s">
        <v>16</v>
      </c>
      <c r="D22" s="11">
        <v>42705</v>
      </c>
      <c r="E22" s="11">
        <v>45371</v>
      </c>
      <c r="F22" s="12">
        <v>0.66701388888888891</v>
      </c>
      <c r="G22" s="11">
        <v>42705</v>
      </c>
      <c r="H22" s="13">
        <v>3</v>
      </c>
      <c r="I22" s="16">
        <f t="shared" si="1"/>
        <v>45736</v>
      </c>
      <c r="J22" s="15">
        <f t="shared" si="2"/>
        <v>45401</v>
      </c>
      <c r="K22" s="15">
        <f t="shared" si="3"/>
        <v>42735</v>
      </c>
      <c r="L22" s="15">
        <f t="shared" si="4"/>
        <v>42825</v>
      </c>
      <c r="M22" s="15">
        <f t="shared" si="5"/>
        <v>42704</v>
      </c>
      <c r="N22" s="15">
        <f t="shared" si="6"/>
        <v>42712</v>
      </c>
      <c r="O22" s="15">
        <f t="shared" si="7"/>
        <v>45399</v>
      </c>
      <c r="P22" s="15">
        <f t="shared" si="8"/>
        <v>42719</v>
      </c>
      <c r="Q22" s="14">
        <f t="shared" si="9"/>
        <v>1905</v>
      </c>
      <c r="R22" s="14">
        <f t="shared" si="10"/>
        <v>1905</v>
      </c>
    </row>
    <row r="23" spans="1:18" s="4" customFormat="1" ht="15.6" x14ac:dyDescent="0.3">
      <c r="A23" s="1" t="s">
        <v>26</v>
      </c>
      <c r="B23" s="1" t="s">
        <v>27</v>
      </c>
      <c r="C23" s="1" t="s">
        <v>18</v>
      </c>
      <c r="D23" s="11">
        <v>44756</v>
      </c>
      <c r="E23" s="11">
        <v>45621</v>
      </c>
      <c r="F23" s="12">
        <v>0.55260416666666667</v>
      </c>
      <c r="G23" s="11">
        <v>44756</v>
      </c>
      <c r="H23" s="13">
        <v>4</v>
      </c>
      <c r="I23" s="16">
        <f t="shared" si="1"/>
        <v>45986</v>
      </c>
      <c r="J23" s="15">
        <f t="shared" si="2"/>
        <v>45651</v>
      </c>
      <c r="K23" s="15">
        <f t="shared" si="3"/>
        <v>44773</v>
      </c>
      <c r="L23" s="15">
        <f t="shared" si="4"/>
        <v>44865</v>
      </c>
      <c r="M23" s="15">
        <f t="shared" si="5"/>
        <v>44742</v>
      </c>
      <c r="N23" s="15">
        <f t="shared" si="6"/>
        <v>44763</v>
      </c>
      <c r="O23" s="15">
        <f t="shared" si="7"/>
        <v>45649</v>
      </c>
      <c r="P23" s="15">
        <f t="shared" si="8"/>
        <v>44770</v>
      </c>
      <c r="Q23" s="14">
        <f t="shared" si="9"/>
        <v>618</v>
      </c>
      <c r="R23" s="14">
        <f t="shared" si="10"/>
        <v>618</v>
      </c>
    </row>
    <row r="24" spans="1:18" s="4" customFormat="1" ht="15.6" x14ac:dyDescent="0.3">
      <c r="A24" s="1" t="s">
        <v>28</v>
      </c>
      <c r="B24" s="1" t="s">
        <v>29</v>
      </c>
      <c r="C24" s="1" t="s">
        <v>20</v>
      </c>
      <c r="D24" s="11">
        <v>44077</v>
      </c>
      <c r="E24" s="11">
        <v>45514</v>
      </c>
      <c r="F24" s="12">
        <v>0.53125</v>
      </c>
      <c r="G24" s="11">
        <v>44077</v>
      </c>
      <c r="H24" s="13">
        <v>2</v>
      </c>
      <c r="I24" s="16">
        <f t="shared" si="1"/>
        <v>45879</v>
      </c>
      <c r="J24" s="15">
        <f t="shared" si="2"/>
        <v>45544</v>
      </c>
      <c r="K24" s="15">
        <f t="shared" si="3"/>
        <v>44104</v>
      </c>
      <c r="L24" s="15">
        <f t="shared" si="4"/>
        <v>44196</v>
      </c>
      <c r="M24" s="15">
        <f t="shared" si="5"/>
        <v>44074</v>
      </c>
      <c r="N24" s="15">
        <f t="shared" si="6"/>
        <v>44084</v>
      </c>
      <c r="O24" s="15">
        <f t="shared" si="7"/>
        <v>45541</v>
      </c>
      <c r="P24" s="15">
        <f t="shared" si="8"/>
        <v>44091</v>
      </c>
      <c r="Q24" s="14">
        <f t="shared" si="9"/>
        <v>1027</v>
      </c>
      <c r="R24" s="14">
        <f t="shared" si="10"/>
        <v>1026</v>
      </c>
    </row>
    <row r="25" spans="1:18" s="4" customFormat="1" ht="15.6" x14ac:dyDescent="0.3">
      <c r="A25" s="1" t="s">
        <v>30</v>
      </c>
      <c r="B25" s="1" t="s">
        <v>31</v>
      </c>
      <c r="C25" s="1" t="s">
        <v>12</v>
      </c>
      <c r="D25" s="11">
        <v>43573</v>
      </c>
      <c r="E25" s="11">
        <v>45662</v>
      </c>
      <c r="F25" s="12">
        <v>0.35434027777777777</v>
      </c>
      <c r="G25" s="11">
        <v>43573</v>
      </c>
      <c r="H25" s="13">
        <v>5</v>
      </c>
      <c r="I25" s="16">
        <f t="shared" si="1"/>
        <v>46027</v>
      </c>
      <c r="J25" s="15">
        <f t="shared" si="2"/>
        <v>45692</v>
      </c>
      <c r="K25" s="15">
        <f t="shared" si="3"/>
        <v>43585</v>
      </c>
      <c r="L25" s="15">
        <f t="shared" si="4"/>
        <v>43677</v>
      </c>
      <c r="M25" s="15">
        <f t="shared" si="5"/>
        <v>43555</v>
      </c>
      <c r="N25" s="15">
        <f t="shared" si="6"/>
        <v>43580</v>
      </c>
      <c r="O25" s="15">
        <f t="shared" si="7"/>
        <v>45688</v>
      </c>
      <c r="P25" s="15">
        <f t="shared" si="8"/>
        <v>43587</v>
      </c>
      <c r="Q25" s="14">
        <f t="shared" si="9"/>
        <v>1492</v>
      </c>
      <c r="R25" s="14">
        <f t="shared" si="10"/>
        <v>1492</v>
      </c>
    </row>
    <row r="26" spans="1:18" s="4" customFormat="1" ht="15.6" x14ac:dyDescent="0.3">
      <c r="A26" s="1" t="s">
        <v>32</v>
      </c>
      <c r="B26" s="1" t="s">
        <v>33</v>
      </c>
      <c r="C26" s="1" t="s">
        <v>14</v>
      </c>
      <c r="D26" s="11">
        <v>44530</v>
      </c>
      <c r="E26" s="11">
        <v>45577</v>
      </c>
      <c r="F26" s="12">
        <v>0.63935185185185184</v>
      </c>
      <c r="G26" s="11">
        <v>44530</v>
      </c>
      <c r="H26" s="13">
        <v>3</v>
      </c>
      <c r="I26" s="16">
        <f t="shared" si="1"/>
        <v>45942</v>
      </c>
      <c r="J26" s="15">
        <f t="shared" si="2"/>
        <v>45607</v>
      </c>
      <c r="K26" s="15">
        <f t="shared" si="3"/>
        <v>44530</v>
      </c>
      <c r="L26" s="15">
        <f t="shared" si="4"/>
        <v>44620</v>
      </c>
      <c r="M26" s="15">
        <f t="shared" si="5"/>
        <v>44500</v>
      </c>
      <c r="N26" s="15">
        <f t="shared" si="6"/>
        <v>44537</v>
      </c>
      <c r="O26" s="15">
        <f t="shared" si="7"/>
        <v>45604</v>
      </c>
      <c r="P26" s="15">
        <f t="shared" si="8"/>
        <v>44544</v>
      </c>
      <c r="Q26" s="14">
        <f t="shared" si="9"/>
        <v>749</v>
      </c>
      <c r="R26" s="14">
        <f t="shared" si="10"/>
        <v>748</v>
      </c>
    </row>
    <row r="27" spans="1:18" s="4" customFormat="1" ht="15.6" x14ac:dyDescent="0.3">
      <c r="A27" s="1" t="s">
        <v>34</v>
      </c>
      <c r="B27" s="1" t="s">
        <v>35</v>
      </c>
      <c r="C27" s="1" t="s">
        <v>16</v>
      </c>
      <c r="D27" s="11">
        <v>43976</v>
      </c>
      <c r="E27" s="11">
        <v>45648</v>
      </c>
      <c r="F27" s="12">
        <v>0.45167824074074076</v>
      </c>
      <c r="G27" s="11">
        <v>43976</v>
      </c>
      <c r="H27" s="13">
        <v>4</v>
      </c>
      <c r="I27" s="16">
        <f t="shared" si="1"/>
        <v>46013</v>
      </c>
      <c r="J27" s="15">
        <f t="shared" si="2"/>
        <v>45678</v>
      </c>
      <c r="K27" s="15">
        <f t="shared" si="3"/>
        <v>43982</v>
      </c>
      <c r="L27" s="15">
        <f t="shared" si="4"/>
        <v>44074</v>
      </c>
      <c r="M27" s="15">
        <f t="shared" si="5"/>
        <v>43951</v>
      </c>
      <c r="N27" s="15">
        <f t="shared" si="6"/>
        <v>43983</v>
      </c>
      <c r="O27" s="15">
        <f t="shared" si="7"/>
        <v>45674</v>
      </c>
      <c r="P27" s="15">
        <f t="shared" si="8"/>
        <v>43990</v>
      </c>
      <c r="Q27" s="14">
        <f t="shared" si="9"/>
        <v>1195</v>
      </c>
      <c r="R27" s="14">
        <f t="shared" si="10"/>
        <v>1195</v>
      </c>
    </row>
    <row r="28" spans="1:18" ht="15.6" x14ac:dyDescent="0.3">
      <c r="A28" s="1" t="s">
        <v>36</v>
      </c>
      <c r="B28" s="1" t="s">
        <v>37</v>
      </c>
      <c r="C28" s="1" t="s">
        <v>18</v>
      </c>
      <c r="D28" s="11">
        <v>43145</v>
      </c>
      <c r="E28" s="11">
        <v>45481</v>
      </c>
      <c r="F28" s="12">
        <v>0.38541666666666669</v>
      </c>
      <c r="G28" s="11">
        <v>43145</v>
      </c>
      <c r="H28" s="13">
        <v>2</v>
      </c>
      <c r="I28" s="16">
        <f t="shared" si="1"/>
        <v>45846</v>
      </c>
      <c r="J28" s="15">
        <f t="shared" si="2"/>
        <v>45511</v>
      </c>
      <c r="K28" s="15">
        <f t="shared" si="3"/>
        <v>43159</v>
      </c>
      <c r="L28" s="15">
        <f t="shared" si="4"/>
        <v>43251</v>
      </c>
      <c r="M28" s="15">
        <f t="shared" si="5"/>
        <v>43131</v>
      </c>
      <c r="N28" s="15">
        <f t="shared" si="6"/>
        <v>43152</v>
      </c>
      <c r="O28" s="15">
        <f t="shared" si="7"/>
        <v>45509</v>
      </c>
      <c r="P28" s="15">
        <f t="shared" si="8"/>
        <v>43159</v>
      </c>
      <c r="Q28" s="14">
        <f t="shared" si="9"/>
        <v>1669</v>
      </c>
      <c r="R28" s="14">
        <f t="shared" si="10"/>
        <v>1669</v>
      </c>
    </row>
    <row r="29" spans="1:18" ht="15.6" x14ac:dyDescent="0.3">
      <c r="A29" s="1" t="s">
        <v>38</v>
      </c>
      <c r="B29" s="1" t="s">
        <v>39</v>
      </c>
      <c r="C29" s="1" t="s">
        <v>20</v>
      </c>
      <c r="D29" s="11">
        <v>44935</v>
      </c>
      <c r="E29" s="11">
        <v>45677</v>
      </c>
      <c r="F29" s="12">
        <v>0.60821759259259256</v>
      </c>
      <c r="G29" s="11">
        <v>44935</v>
      </c>
      <c r="H29" s="13">
        <v>3</v>
      </c>
      <c r="I29" s="16">
        <f t="shared" si="1"/>
        <v>46042</v>
      </c>
      <c r="J29" s="15">
        <f t="shared" si="2"/>
        <v>45707</v>
      </c>
      <c r="K29" s="15">
        <f t="shared" si="3"/>
        <v>44957</v>
      </c>
      <c r="L29" s="15">
        <f t="shared" si="4"/>
        <v>45046</v>
      </c>
      <c r="M29" s="15">
        <f t="shared" si="5"/>
        <v>44926</v>
      </c>
      <c r="N29" s="15">
        <f t="shared" si="6"/>
        <v>44942</v>
      </c>
      <c r="O29" s="15">
        <f t="shared" si="7"/>
        <v>45705</v>
      </c>
      <c r="P29" s="15">
        <f t="shared" si="8"/>
        <v>44949</v>
      </c>
      <c r="Q29" s="14">
        <f t="shared" si="9"/>
        <v>531</v>
      </c>
      <c r="R29" s="14">
        <f t="shared" si="10"/>
        <v>531</v>
      </c>
    </row>
    <row r="30" spans="1:18" ht="15.6" x14ac:dyDescent="0.3">
      <c r="A30" s="1" t="s">
        <v>40</v>
      </c>
      <c r="B30" s="1" t="s">
        <v>41</v>
      </c>
      <c r="C30" s="1" t="s">
        <v>12</v>
      </c>
      <c r="D30" s="11">
        <v>44850</v>
      </c>
      <c r="E30" s="11">
        <v>45565</v>
      </c>
      <c r="F30" s="12">
        <v>0.45856481481481481</v>
      </c>
      <c r="G30" s="11">
        <v>44850</v>
      </c>
      <c r="H30" s="13">
        <v>4</v>
      </c>
      <c r="I30" s="16">
        <f t="shared" si="1"/>
        <v>45930</v>
      </c>
      <c r="J30" s="15">
        <f t="shared" si="2"/>
        <v>45595</v>
      </c>
      <c r="K30" s="15">
        <f t="shared" si="3"/>
        <v>44865</v>
      </c>
      <c r="L30" s="15">
        <f t="shared" si="4"/>
        <v>44957</v>
      </c>
      <c r="M30" s="15">
        <f t="shared" si="5"/>
        <v>44834</v>
      </c>
      <c r="N30" s="15">
        <f t="shared" si="6"/>
        <v>44855</v>
      </c>
      <c r="O30" s="15">
        <f t="shared" si="7"/>
        <v>45593</v>
      </c>
      <c r="P30" s="15">
        <f t="shared" si="8"/>
        <v>44864</v>
      </c>
      <c r="Q30" s="14">
        <f t="shared" si="9"/>
        <v>511</v>
      </c>
      <c r="R30" s="14">
        <f t="shared" si="10"/>
        <v>512</v>
      </c>
    </row>
    <row r="31" spans="1:18" ht="15.6" x14ac:dyDescent="0.3">
      <c r="A31" s="1" t="s">
        <v>42</v>
      </c>
      <c r="B31" s="1" t="s">
        <v>43</v>
      </c>
      <c r="C31" s="1" t="s">
        <v>14</v>
      </c>
      <c r="D31" s="11">
        <v>42891</v>
      </c>
      <c r="E31" s="11">
        <v>45644</v>
      </c>
      <c r="F31" s="12">
        <v>0.34762731481481479</v>
      </c>
      <c r="G31" s="11">
        <v>42891</v>
      </c>
      <c r="H31" s="13">
        <v>5</v>
      </c>
      <c r="I31" s="16">
        <f t="shared" si="1"/>
        <v>46009</v>
      </c>
      <c r="J31" s="15">
        <f t="shared" si="2"/>
        <v>45674</v>
      </c>
      <c r="K31" s="15">
        <f t="shared" si="3"/>
        <v>42916</v>
      </c>
      <c r="L31" s="15">
        <f t="shared" si="4"/>
        <v>43008</v>
      </c>
      <c r="M31" s="15">
        <f t="shared" si="5"/>
        <v>42886</v>
      </c>
      <c r="N31" s="15">
        <f t="shared" si="6"/>
        <v>42898</v>
      </c>
      <c r="O31" s="15">
        <f t="shared" si="7"/>
        <v>45672</v>
      </c>
      <c r="P31" s="15">
        <f t="shared" si="8"/>
        <v>42905</v>
      </c>
      <c r="Q31" s="14">
        <f t="shared" si="9"/>
        <v>1968</v>
      </c>
      <c r="R31" s="14">
        <f t="shared" si="10"/>
        <v>1968</v>
      </c>
    </row>
    <row r="32" spans="1:18" ht="15.6" x14ac:dyDescent="0.3">
      <c r="A32" s="1" t="s">
        <v>44</v>
      </c>
      <c r="B32" s="1" t="s">
        <v>45</v>
      </c>
      <c r="C32" s="1" t="s">
        <v>16</v>
      </c>
      <c r="D32" s="11">
        <v>44277</v>
      </c>
      <c r="E32" s="11">
        <v>45427</v>
      </c>
      <c r="F32" s="12">
        <v>0.69456018518518514</v>
      </c>
      <c r="G32" s="11">
        <v>44277</v>
      </c>
      <c r="H32" s="13">
        <v>3</v>
      </c>
      <c r="I32" s="16">
        <f t="shared" si="1"/>
        <v>45792</v>
      </c>
      <c r="J32" s="15">
        <f t="shared" si="2"/>
        <v>45457</v>
      </c>
      <c r="K32" s="15">
        <f t="shared" si="3"/>
        <v>44286</v>
      </c>
      <c r="L32" s="15">
        <f t="shared" si="4"/>
        <v>44377</v>
      </c>
      <c r="M32" s="15">
        <f t="shared" si="5"/>
        <v>44255</v>
      </c>
      <c r="N32" s="15">
        <f t="shared" si="6"/>
        <v>44284</v>
      </c>
      <c r="O32" s="15">
        <f t="shared" si="7"/>
        <v>45455</v>
      </c>
      <c r="P32" s="15">
        <f t="shared" si="8"/>
        <v>44291</v>
      </c>
      <c r="Q32" s="14">
        <f t="shared" si="9"/>
        <v>823</v>
      </c>
      <c r="R32" s="14">
        <f t="shared" si="10"/>
        <v>823</v>
      </c>
    </row>
    <row r="33" spans="1:18" ht="15.6" x14ac:dyDescent="0.3">
      <c r="A33" s="1" t="s">
        <v>46</v>
      </c>
      <c r="B33" s="1" t="s">
        <v>47</v>
      </c>
      <c r="C33" s="1" t="s">
        <v>18</v>
      </c>
      <c r="D33" s="11">
        <v>45149</v>
      </c>
      <c r="E33" s="11">
        <v>45626</v>
      </c>
      <c r="F33" s="12">
        <v>0.57702546296296298</v>
      </c>
      <c r="G33" s="11">
        <v>45149</v>
      </c>
      <c r="H33" s="13">
        <v>4</v>
      </c>
      <c r="I33" s="16">
        <f t="shared" si="1"/>
        <v>45991</v>
      </c>
      <c r="J33" s="15">
        <f t="shared" si="2"/>
        <v>45656</v>
      </c>
      <c r="K33" s="15">
        <f t="shared" si="3"/>
        <v>45169</v>
      </c>
      <c r="L33" s="15">
        <f t="shared" si="4"/>
        <v>45260</v>
      </c>
      <c r="M33" s="15">
        <f t="shared" si="5"/>
        <v>45138</v>
      </c>
      <c r="N33" s="15">
        <f t="shared" si="6"/>
        <v>45156</v>
      </c>
      <c r="O33" s="15">
        <f t="shared" si="7"/>
        <v>45653</v>
      </c>
      <c r="P33" s="15">
        <f t="shared" si="8"/>
        <v>45162</v>
      </c>
      <c r="Q33" s="14">
        <f t="shared" si="9"/>
        <v>341</v>
      </c>
      <c r="R33" s="14">
        <f t="shared" si="10"/>
        <v>340</v>
      </c>
    </row>
    <row r="34" spans="1:18" ht="15.6" x14ac:dyDescent="0.3">
      <c r="A34" s="1" t="s">
        <v>48</v>
      </c>
      <c r="B34" s="1" t="s">
        <v>49</v>
      </c>
      <c r="C34" s="1" t="s">
        <v>20</v>
      </c>
      <c r="D34" s="11">
        <v>44172</v>
      </c>
      <c r="E34" s="11">
        <v>45465</v>
      </c>
      <c r="F34" s="12">
        <v>0.50740740740740742</v>
      </c>
      <c r="G34" s="11">
        <v>44172</v>
      </c>
      <c r="H34" s="13">
        <v>2</v>
      </c>
      <c r="I34" s="16">
        <f t="shared" si="1"/>
        <v>45830</v>
      </c>
      <c r="J34" s="15">
        <f t="shared" si="2"/>
        <v>45495</v>
      </c>
      <c r="K34" s="15">
        <f t="shared" si="3"/>
        <v>44196</v>
      </c>
      <c r="L34" s="15">
        <f t="shared" si="4"/>
        <v>44286</v>
      </c>
      <c r="M34" s="15">
        <f t="shared" si="5"/>
        <v>44165</v>
      </c>
      <c r="N34" s="15">
        <f t="shared" si="6"/>
        <v>44179</v>
      </c>
      <c r="O34" s="15">
        <f t="shared" si="7"/>
        <v>45492</v>
      </c>
      <c r="P34" s="15">
        <f t="shared" si="8"/>
        <v>44186</v>
      </c>
      <c r="Q34" s="14">
        <f t="shared" si="9"/>
        <v>925</v>
      </c>
      <c r="R34" s="14">
        <f t="shared" si="10"/>
        <v>924</v>
      </c>
    </row>
    <row r="35" spans="1:18" ht="15.6" x14ac:dyDescent="0.3">
      <c r="A35" s="1" t="s">
        <v>50</v>
      </c>
      <c r="B35" s="1" t="s">
        <v>51</v>
      </c>
      <c r="C35" s="1" t="s">
        <v>12</v>
      </c>
      <c r="D35" s="11">
        <v>43728</v>
      </c>
      <c r="E35" s="11">
        <v>45651</v>
      </c>
      <c r="F35" s="12">
        <v>0.39270833333333333</v>
      </c>
      <c r="G35" s="11">
        <v>43728</v>
      </c>
      <c r="H35" s="13">
        <v>3</v>
      </c>
      <c r="I35" s="16">
        <f t="shared" si="1"/>
        <v>46016</v>
      </c>
      <c r="J35" s="15">
        <f t="shared" si="2"/>
        <v>45681</v>
      </c>
      <c r="K35" s="15">
        <f t="shared" si="3"/>
        <v>43738</v>
      </c>
      <c r="L35" s="15">
        <f t="shared" si="4"/>
        <v>43830</v>
      </c>
      <c r="M35" s="15">
        <f t="shared" si="5"/>
        <v>43708</v>
      </c>
      <c r="N35" s="15">
        <f t="shared" si="6"/>
        <v>43735</v>
      </c>
      <c r="O35" s="15">
        <f t="shared" si="7"/>
        <v>45679</v>
      </c>
      <c r="P35" s="15">
        <f t="shared" si="8"/>
        <v>43741</v>
      </c>
      <c r="Q35" s="14">
        <f t="shared" si="9"/>
        <v>1374</v>
      </c>
      <c r="R35" s="14">
        <f t="shared" si="10"/>
        <v>1374</v>
      </c>
    </row>
    <row r="36" spans="1:18" ht="15.6" x14ac:dyDescent="0.3">
      <c r="A36" s="1" t="s">
        <v>52</v>
      </c>
      <c r="B36" s="1" t="s">
        <v>53</v>
      </c>
      <c r="C36" s="1" t="s">
        <v>14</v>
      </c>
      <c r="D36" s="11">
        <v>44572</v>
      </c>
      <c r="E36" s="11">
        <v>45570</v>
      </c>
      <c r="F36" s="12">
        <v>0.33003472222222224</v>
      </c>
      <c r="G36" s="11">
        <v>44572</v>
      </c>
      <c r="H36" s="13">
        <v>4</v>
      </c>
      <c r="I36" s="16">
        <f t="shared" si="1"/>
        <v>45935</v>
      </c>
      <c r="J36" s="15">
        <f t="shared" si="2"/>
        <v>45600</v>
      </c>
      <c r="K36" s="15">
        <f t="shared" si="3"/>
        <v>44592</v>
      </c>
      <c r="L36" s="15">
        <f t="shared" si="4"/>
        <v>44681</v>
      </c>
      <c r="M36" s="15">
        <f t="shared" si="5"/>
        <v>44561</v>
      </c>
      <c r="N36" s="15">
        <f t="shared" si="6"/>
        <v>44579</v>
      </c>
      <c r="O36" s="15">
        <f t="shared" si="7"/>
        <v>45597</v>
      </c>
      <c r="P36" s="15">
        <f t="shared" si="8"/>
        <v>44586</v>
      </c>
      <c r="Q36" s="14">
        <f t="shared" si="9"/>
        <v>714</v>
      </c>
      <c r="R36" s="14">
        <f t="shared" si="10"/>
        <v>713</v>
      </c>
    </row>
    <row r="37" spans="1:18" ht="15.6" x14ac:dyDescent="0.3">
      <c r="A37" s="1" t="s">
        <v>54</v>
      </c>
      <c r="B37" s="1" t="s">
        <v>55</v>
      </c>
      <c r="C37" s="1" t="s">
        <v>16</v>
      </c>
      <c r="D37" s="11">
        <v>43284</v>
      </c>
      <c r="E37" s="11">
        <v>45672</v>
      </c>
      <c r="F37" s="12">
        <v>0.43802083333333336</v>
      </c>
      <c r="G37" s="11">
        <v>43284</v>
      </c>
      <c r="H37" s="13">
        <v>5</v>
      </c>
      <c r="I37" s="16">
        <f t="shared" si="1"/>
        <v>46037</v>
      </c>
      <c r="J37" s="15">
        <f t="shared" si="2"/>
        <v>45702</v>
      </c>
      <c r="K37" s="15">
        <f t="shared" si="3"/>
        <v>43312</v>
      </c>
      <c r="L37" s="15">
        <f t="shared" si="4"/>
        <v>43404</v>
      </c>
      <c r="M37" s="15">
        <f t="shared" si="5"/>
        <v>43281</v>
      </c>
      <c r="N37" s="15">
        <f t="shared" si="6"/>
        <v>43291</v>
      </c>
      <c r="O37" s="15">
        <f t="shared" si="7"/>
        <v>45700</v>
      </c>
      <c r="P37" s="15">
        <f t="shared" si="8"/>
        <v>43298</v>
      </c>
      <c r="Q37" s="14">
        <f t="shared" si="9"/>
        <v>1707</v>
      </c>
      <c r="R37" s="14">
        <f t="shared" si="10"/>
        <v>1707</v>
      </c>
    </row>
    <row r="38" spans="1:18" ht="15.6" x14ac:dyDescent="0.3">
      <c r="A38" s="1" t="s">
        <v>56</v>
      </c>
      <c r="B38" s="1" t="s">
        <v>57</v>
      </c>
      <c r="C38" s="1" t="s">
        <v>18</v>
      </c>
      <c r="D38" s="11">
        <v>44467</v>
      </c>
      <c r="E38" s="11">
        <v>45524</v>
      </c>
      <c r="F38" s="12">
        <v>0.58703703703703702</v>
      </c>
      <c r="G38" s="11">
        <v>44467</v>
      </c>
      <c r="H38" s="13">
        <v>3</v>
      </c>
      <c r="I38" s="16">
        <f t="shared" si="1"/>
        <v>45889</v>
      </c>
      <c r="J38" s="15">
        <f t="shared" si="2"/>
        <v>45554</v>
      </c>
      <c r="K38" s="15">
        <f t="shared" si="3"/>
        <v>44469</v>
      </c>
      <c r="L38" s="15">
        <f t="shared" si="4"/>
        <v>44561</v>
      </c>
      <c r="M38" s="15">
        <f t="shared" si="5"/>
        <v>44439</v>
      </c>
      <c r="N38" s="15">
        <f t="shared" si="6"/>
        <v>44474</v>
      </c>
      <c r="O38" s="15">
        <f t="shared" si="7"/>
        <v>45552</v>
      </c>
      <c r="P38" s="15">
        <f t="shared" si="8"/>
        <v>44481</v>
      </c>
      <c r="Q38" s="14">
        <f t="shared" si="9"/>
        <v>756</v>
      </c>
      <c r="R38" s="14">
        <f t="shared" si="10"/>
        <v>756</v>
      </c>
    </row>
    <row r="39" spans="1:18" ht="15.6" x14ac:dyDescent="0.3">
      <c r="A39" s="1" t="s">
        <v>58</v>
      </c>
      <c r="B39" s="1" t="s">
        <v>59</v>
      </c>
      <c r="C39" s="1" t="s">
        <v>20</v>
      </c>
      <c r="D39" s="11">
        <v>43935</v>
      </c>
      <c r="E39" s="11">
        <v>45636</v>
      </c>
      <c r="F39" s="12">
        <v>0.48958333333333331</v>
      </c>
      <c r="G39" s="11">
        <v>43935</v>
      </c>
      <c r="H39" s="13">
        <v>4</v>
      </c>
      <c r="I39" s="16">
        <f t="shared" si="1"/>
        <v>46001</v>
      </c>
      <c r="J39" s="15">
        <f t="shared" si="2"/>
        <v>45666</v>
      </c>
      <c r="K39" s="15">
        <f t="shared" si="3"/>
        <v>43951</v>
      </c>
      <c r="L39" s="15">
        <f t="shared" si="4"/>
        <v>44043</v>
      </c>
      <c r="M39" s="15">
        <f t="shared" si="5"/>
        <v>43921</v>
      </c>
      <c r="N39" s="15">
        <f t="shared" si="6"/>
        <v>43942</v>
      </c>
      <c r="O39" s="15">
        <f t="shared" si="7"/>
        <v>45664</v>
      </c>
      <c r="P39" s="15">
        <f t="shared" si="8"/>
        <v>43949</v>
      </c>
      <c r="Q39" s="14">
        <f t="shared" si="9"/>
        <v>1216</v>
      </c>
      <c r="R39" s="14">
        <f t="shared" si="10"/>
        <v>1216</v>
      </c>
    </row>
    <row r="40" spans="1:18" x14ac:dyDescent="0.3">
      <c r="K40"/>
    </row>
  </sheetData>
  <mergeCells count="11">
    <mergeCell ref="B7:I7"/>
    <mergeCell ref="B8:I8"/>
    <mergeCell ref="B9:I9"/>
    <mergeCell ref="B10:I10"/>
    <mergeCell ref="B11:I11"/>
    <mergeCell ref="B6:I6"/>
    <mergeCell ref="A1:I1"/>
    <mergeCell ref="B2:I2"/>
    <mergeCell ref="B3:I3"/>
    <mergeCell ref="B4:I4"/>
    <mergeCell ref="B5:I5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E37D51-117F-4D37-BC35-D096B09AA326}">
  <dimension ref="A1:S40"/>
  <sheetViews>
    <sheetView showGridLines="0" workbookViewId="0">
      <selection sqref="A1:I1"/>
    </sheetView>
  </sheetViews>
  <sheetFormatPr defaultRowHeight="14.4" x14ac:dyDescent="0.3"/>
  <cols>
    <col min="1" max="1" width="9.5546875" style="6" bestFit="1" customWidth="1"/>
    <col min="2" max="2" width="13.5546875" style="6" bestFit="1" customWidth="1"/>
    <col min="3" max="3" width="11.33203125" style="6" bestFit="1" customWidth="1"/>
    <col min="4" max="4" width="16.6640625" style="6" customWidth="1"/>
    <col min="5" max="5" width="11.109375" style="6" bestFit="1" customWidth="1"/>
    <col min="6" max="6" width="10.5546875" style="6" bestFit="1" customWidth="1"/>
    <col min="7" max="7" width="20.44140625" style="6" bestFit="1" customWidth="1"/>
    <col min="8" max="8" width="19.6640625" style="6" bestFit="1" customWidth="1"/>
    <col min="9" max="10" width="3.21875" bestFit="1" customWidth="1"/>
    <col min="11" max="11" width="3.21875" style="5" bestFit="1" customWidth="1"/>
    <col min="12" max="12" width="9.77734375" bestFit="1" customWidth="1"/>
    <col min="13" max="13" width="8.77734375" bestFit="1" customWidth="1"/>
    <col min="14" max="14" width="20.6640625" bestFit="1" customWidth="1"/>
    <col min="15" max="15" width="5.44140625" bestFit="1" customWidth="1"/>
    <col min="16" max="16" width="22.88671875" bestFit="1" customWidth="1"/>
    <col min="17" max="17" width="26.33203125" bestFit="1" customWidth="1"/>
    <col min="18" max="18" width="13.109375" bestFit="1" customWidth="1"/>
  </cols>
  <sheetData>
    <row r="1" spans="1:19" s="3" customFormat="1" ht="28.8" customHeight="1" x14ac:dyDescent="0.3">
      <c r="A1" s="23" t="s">
        <v>0</v>
      </c>
      <c r="B1" s="24"/>
      <c r="C1" s="24"/>
      <c r="D1" s="24"/>
      <c r="E1" s="24"/>
      <c r="F1" s="24"/>
      <c r="G1" s="24"/>
      <c r="H1" s="24"/>
      <c r="I1" s="25"/>
    </row>
    <row r="2" spans="1:19" s="4" customFormat="1" ht="15.6" x14ac:dyDescent="0.3">
      <c r="A2" s="8">
        <v>20</v>
      </c>
      <c r="B2" s="21" t="s">
        <v>82</v>
      </c>
      <c r="C2" s="21"/>
      <c r="D2" s="21"/>
      <c r="E2" s="21"/>
      <c r="F2" s="21"/>
      <c r="G2" s="21"/>
      <c r="H2" s="21"/>
      <c r="I2" s="22"/>
      <c r="K2"/>
    </row>
    <row r="3" spans="1:19" s="4" customFormat="1" ht="15.6" x14ac:dyDescent="0.3">
      <c r="A3" s="8">
        <v>21</v>
      </c>
      <c r="B3" s="21" t="s">
        <v>83</v>
      </c>
      <c r="C3" s="21"/>
      <c r="D3" s="21"/>
      <c r="E3" s="21"/>
      <c r="F3" s="21"/>
      <c r="G3" s="21"/>
      <c r="H3" s="21"/>
      <c r="I3" s="22"/>
      <c r="K3"/>
    </row>
    <row r="4" spans="1:19" s="4" customFormat="1" ht="15.6" x14ac:dyDescent="0.3">
      <c r="A4" s="8">
        <v>22</v>
      </c>
      <c r="B4" s="21" t="s">
        <v>84</v>
      </c>
      <c r="C4" s="21"/>
      <c r="D4" s="21"/>
      <c r="E4" s="21"/>
      <c r="F4" s="21"/>
      <c r="G4" s="21"/>
      <c r="H4" s="21"/>
      <c r="I4" s="22"/>
      <c r="K4"/>
    </row>
    <row r="5" spans="1:19" s="4" customFormat="1" ht="15.6" x14ac:dyDescent="0.3">
      <c r="A5" s="8">
        <v>23</v>
      </c>
      <c r="B5" s="21" t="s">
        <v>85</v>
      </c>
      <c r="C5" s="21"/>
      <c r="D5" s="21"/>
      <c r="E5" s="21"/>
      <c r="F5" s="21"/>
      <c r="G5" s="21"/>
      <c r="H5" s="21"/>
      <c r="I5" s="22"/>
      <c r="K5"/>
    </row>
    <row r="6" spans="1:19" s="4" customFormat="1" ht="15.6" x14ac:dyDescent="0.3">
      <c r="A6" s="8">
        <v>24</v>
      </c>
      <c r="B6" s="21" t="s">
        <v>86</v>
      </c>
      <c r="C6" s="21"/>
      <c r="D6" s="21"/>
      <c r="E6" s="21"/>
      <c r="F6" s="21"/>
      <c r="G6" s="21"/>
      <c r="H6" s="21"/>
      <c r="I6" s="22"/>
      <c r="K6"/>
    </row>
    <row r="7" spans="1:19" s="4" customFormat="1" ht="15.6" x14ac:dyDescent="0.3">
      <c r="A7" s="8">
        <v>25</v>
      </c>
      <c r="B7" s="21" t="s">
        <v>91</v>
      </c>
      <c r="C7" s="21"/>
      <c r="D7" s="21"/>
      <c r="E7" s="21"/>
      <c r="F7" s="21"/>
      <c r="G7" s="21"/>
      <c r="H7" s="21"/>
      <c r="I7" s="22"/>
      <c r="K7"/>
    </row>
    <row r="8" spans="1:19" s="4" customFormat="1" ht="15.6" x14ac:dyDescent="0.3">
      <c r="A8" s="8">
        <v>26</v>
      </c>
      <c r="B8" s="21" t="s">
        <v>87</v>
      </c>
      <c r="C8" s="21"/>
      <c r="D8" s="21"/>
      <c r="E8" s="21"/>
      <c r="F8" s="21"/>
      <c r="G8" s="21"/>
      <c r="H8" s="21"/>
      <c r="I8" s="22"/>
      <c r="K8"/>
    </row>
    <row r="9" spans="1:19" s="4" customFormat="1" ht="15.6" x14ac:dyDescent="0.3">
      <c r="A9" s="8">
        <v>27</v>
      </c>
      <c r="B9" s="21" t="s">
        <v>88</v>
      </c>
      <c r="C9" s="21"/>
      <c r="D9" s="21"/>
      <c r="E9" s="21"/>
      <c r="F9" s="21"/>
      <c r="G9" s="21"/>
      <c r="H9" s="21"/>
      <c r="I9" s="22"/>
      <c r="K9"/>
    </row>
    <row r="10" spans="1:19" s="4" customFormat="1" ht="15.6" x14ac:dyDescent="0.3">
      <c r="A10" s="8">
        <v>28</v>
      </c>
      <c r="B10" s="21" t="s">
        <v>90</v>
      </c>
      <c r="C10" s="21"/>
      <c r="D10" s="21"/>
      <c r="E10" s="21"/>
      <c r="F10" s="21"/>
      <c r="G10" s="21"/>
      <c r="H10" s="21"/>
      <c r="I10" s="22"/>
      <c r="K10"/>
    </row>
    <row r="11" spans="1:19" s="4" customFormat="1" ht="16.2" thickBot="1" x14ac:dyDescent="0.35">
      <c r="A11" s="9">
        <v>29</v>
      </c>
      <c r="B11" s="19" t="s">
        <v>89</v>
      </c>
      <c r="C11" s="19"/>
      <c r="D11" s="19"/>
      <c r="E11" s="19"/>
      <c r="F11" s="19"/>
      <c r="G11" s="19"/>
      <c r="H11" s="19"/>
      <c r="I11" s="20"/>
      <c r="K11"/>
    </row>
    <row r="12" spans="1:19" s="4" customFormat="1" ht="15.6" x14ac:dyDescent="0.3">
      <c r="A12" s="5"/>
      <c r="B12" s="10"/>
      <c r="C12" s="10"/>
      <c r="D12" s="10"/>
      <c r="E12" s="10"/>
      <c r="F12" s="10"/>
      <c r="G12" s="10"/>
      <c r="H12" s="10"/>
      <c r="I12" s="10"/>
      <c r="K12"/>
    </row>
    <row r="13" spans="1:19" s="4" customFormat="1" ht="15.6" x14ac:dyDescent="0.3">
      <c r="A13" s="5"/>
      <c r="B13" s="10"/>
      <c r="C13" s="10"/>
      <c r="D13" s="10"/>
      <c r="E13" s="10"/>
      <c r="F13" s="10"/>
      <c r="G13" s="10"/>
      <c r="H13" s="10"/>
      <c r="I13" s="10"/>
      <c r="K13"/>
    </row>
    <row r="14" spans="1:19" s="4" customFormat="1" ht="28.8" x14ac:dyDescent="0.3">
      <c r="A14" s="7" t="s">
        <v>7</v>
      </c>
      <c r="B14" s="7" t="s">
        <v>8</v>
      </c>
      <c r="C14" s="7" t="s">
        <v>9</v>
      </c>
      <c r="D14" s="7" t="s">
        <v>60</v>
      </c>
      <c r="E14" s="7" t="s">
        <v>61</v>
      </c>
      <c r="F14" s="7" t="s">
        <v>62</v>
      </c>
      <c r="G14" s="2" t="s">
        <v>63</v>
      </c>
      <c r="H14" s="2" t="s">
        <v>10</v>
      </c>
      <c r="I14" s="26">
        <v>20</v>
      </c>
      <c r="J14" s="26">
        <f>I14+1</f>
        <v>21</v>
      </c>
      <c r="K14" s="26">
        <f t="shared" ref="K14:R14" si="0">J14+1</f>
        <v>22</v>
      </c>
      <c r="L14" s="26">
        <f t="shared" si="0"/>
        <v>23</v>
      </c>
      <c r="M14" s="26">
        <f t="shared" si="0"/>
        <v>24</v>
      </c>
      <c r="N14" s="26">
        <f t="shared" si="0"/>
        <v>25</v>
      </c>
      <c r="O14" s="26">
        <f t="shared" si="0"/>
        <v>26</v>
      </c>
      <c r="P14" s="26">
        <f t="shared" si="0"/>
        <v>27</v>
      </c>
      <c r="Q14" s="26">
        <f t="shared" si="0"/>
        <v>28</v>
      </c>
      <c r="R14" s="26">
        <f t="shared" si="0"/>
        <v>29</v>
      </c>
      <c r="S14" s="3"/>
    </row>
    <row r="15" spans="1:19" s="4" customFormat="1" ht="15.6" x14ac:dyDescent="0.3">
      <c r="A15" s="1" t="s">
        <v>11</v>
      </c>
      <c r="B15" s="1" t="s">
        <v>1</v>
      </c>
      <c r="C15" s="1" t="s">
        <v>12</v>
      </c>
      <c r="D15" s="11">
        <v>45092</v>
      </c>
      <c r="E15" s="11">
        <v>45646</v>
      </c>
      <c r="F15" s="12">
        <v>0.39635416666666667</v>
      </c>
      <c r="G15" s="11">
        <v>45092</v>
      </c>
      <c r="H15" s="13">
        <v>3</v>
      </c>
      <c r="I15" s="5">
        <f>HOUR(F15)</f>
        <v>9</v>
      </c>
      <c r="J15" s="14">
        <f>MINUTE(F15)</f>
        <v>30</v>
      </c>
      <c r="K15" s="14">
        <f>SECOND(F15)</f>
        <v>45</v>
      </c>
      <c r="L15" s="17">
        <f>F15+TIME(8,30,0)</f>
        <v>0.7505208333333333</v>
      </c>
      <c r="M15" s="18">
        <f>F15+TIME(1,30,0)</f>
        <v>0.45885416666666667</v>
      </c>
      <c r="N15" s="14" t="str">
        <f>"Joined: "&amp;TEXT(D15,"MMM DD, YYYY")</f>
        <v>Joined: Jun 15, 2023</v>
      </c>
      <c r="O15" s="14">
        <f ca="1">TODAY()-D15</f>
        <v>894</v>
      </c>
      <c r="P15" s="14" t="str">
        <f ca="1">IF(AND(MONTH(TODAY())=MONTH(D15),DAY(TODAY())=DAY(D15)),"🎉 Anniversary Today!","")</f>
        <v/>
      </c>
      <c r="Q15" s="14" t="str">
        <f ca="1">"Days remaining in 2025: "&amp;DATE(YEAR(TODAY()),12,31)-TODAY()</f>
        <v>Days remaining in 2025: 36</v>
      </c>
      <c r="R15" s="14" t="str">
        <f>TEXT(D15,"DD-MMM-YYYY")</f>
        <v>15-Jun-2023</v>
      </c>
    </row>
    <row r="16" spans="1:19" s="4" customFormat="1" ht="15.6" x14ac:dyDescent="0.3">
      <c r="A16" s="1" t="s">
        <v>13</v>
      </c>
      <c r="B16" s="1" t="s">
        <v>2</v>
      </c>
      <c r="C16" s="1" t="s">
        <v>14</v>
      </c>
      <c r="D16" s="11">
        <v>44630</v>
      </c>
      <c r="E16" s="11">
        <v>45473</v>
      </c>
      <c r="F16" s="12">
        <v>0.36493055555555554</v>
      </c>
      <c r="G16" s="11">
        <v>44630</v>
      </c>
      <c r="H16" s="13">
        <v>4</v>
      </c>
      <c r="I16" s="5">
        <f t="shared" ref="I16:I39" si="1">HOUR(F16)</f>
        <v>8</v>
      </c>
      <c r="J16" s="14">
        <f t="shared" ref="J16:J39" si="2">MINUTE(F16)</f>
        <v>45</v>
      </c>
      <c r="K16" s="14">
        <f t="shared" ref="K16:K39" si="3">SECOND(F16)</f>
        <v>30</v>
      </c>
      <c r="L16" s="17">
        <f t="shared" ref="L16:L39" si="4">F16+TIME(8,30,0)</f>
        <v>0.71909722222222228</v>
      </c>
      <c r="M16" s="18">
        <f t="shared" ref="M16:M39" si="5">F16+TIME(1,30,0)</f>
        <v>0.42743055555555554</v>
      </c>
      <c r="N16" s="14" t="str">
        <f t="shared" ref="N16:N39" si="6">"Joined: "&amp;TEXT(D16,"MMM DD, YYYY")</f>
        <v>Joined: Mar 10, 2022</v>
      </c>
      <c r="O16" s="14">
        <f t="shared" ref="O16:O39" ca="1" si="7">TODAY()-D16</f>
        <v>1356</v>
      </c>
      <c r="P16" s="14" t="str">
        <f t="shared" ref="P16:P39" ca="1" si="8">IF(AND(MONTH(TODAY())=MONTH(D16),DAY(TODAY())=DAY(D16)),"🎉 Anniversary Today!","")</f>
        <v/>
      </c>
      <c r="Q16" s="14" t="str">
        <f t="shared" ref="Q16:Q39" ca="1" si="9">"Days remaining in 2025: "&amp;DATE(YEAR(TODAY()),12,31)-TODAY()</f>
        <v>Days remaining in 2025: 36</v>
      </c>
      <c r="R16" s="14" t="str">
        <f t="shared" ref="R16:R39" si="10">TEXT(D16,"DD-MMM-YYYY")</f>
        <v>10-Mar-2022</v>
      </c>
    </row>
    <row r="17" spans="1:18" s="4" customFormat="1" ht="15.6" x14ac:dyDescent="0.3">
      <c r="A17" s="1" t="s">
        <v>15</v>
      </c>
      <c r="B17" s="1" t="s">
        <v>3</v>
      </c>
      <c r="C17" s="1" t="s">
        <v>16</v>
      </c>
      <c r="D17" s="11">
        <v>44216</v>
      </c>
      <c r="E17" s="11">
        <v>45657</v>
      </c>
      <c r="F17" s="12">
        <v>0.42708333333333331</v>
      </c>
      <c r="G17" s="11">
        <v>44216</v>
      </c>
      <c r="H17" s="13">
        <v>5</v>
      </c>
      <c r="I17" s="5">
        <f t="shared" si="1"/>
        <v>10</v>
      </c>
      <c r="J17" s="14">
        <f t="shared" si="2"/>
        <v>15</v>
      </c>
      <c r="K17" s="14">
        <f t="shared" si="3"/>
        <v>0</v>
      </c>
      <c r="L17" s="17">
        <f t="shared" si="4"/>
        <v>0.78125</v>
      </c>
      <c r="M17" s="18">
        <f t="shared" si="5"/>
        <v>0.48958333333333331</v>
      </c>
      <c r="N17" s="14" t="str">
        <f t="shared" si="6"/>
        <v>Joined: Jan 20, 2021</v>
      </c>
      <c r="O17" s="14">
        <f t="shared" ca="1" si="7"/>
        <v>1770</v>
      </c>
      <c r="P17" s="14" t="str">
        <f t="shared" ca="1" si="8"/>
        <v/>
      </c>
      <c r="Q17" s="14" t="str">
        <f t="shared" ca="1" si="9"/>
        <v>Days remaining in 2025: 36</v>
      </c>
      <c r="R17" s="14" t="str">
        <f t="shared" si="10"/>
        <v>20-Jan-2021</v>
      </c>
    </row>
    <row r="18" spans="1:18" s="4" customFormat="1" ht="15.6" x14ac:dyDescent="0.3">
      <c r="A18" s="1" t="s">
        <v>17</v>
      </c>
      <c r="B18" s="1" t="s">
        <v>4</v>
      </c>
      <c r="C18" s="1" t="s">
        <v>18</v>
      </c>
      <c r="D18" s="11">
        <v>45235</v>
      </c>
      <c r="E18" s="11">
        <v>45550</v>
      </c>
      <c r="F18" s="12">
        <v>0.59739583333333335</v>
      </c>
      <c r="G18" s="11">
        <v>45235</v>
      </c>
      <c r="H18" s="13">
        <v>2</v>
      </c>
      <c r="I18" s="5">
        <f t="shared" si="1"/>
        <v>14</v>
      </c>
      <c r="J18" s="14">
        <f t="shared" si="2"/>
        <v>20</v>
      </c>
      <c r="K18" s="14">
        <f t="shared" si="3"/>
        <v>15</v>
      </c>
      <c r="L18" s="17">
        <f t="shared" si="4"/>
        <v>0.95156250000000009</v>
      </c>
      <c r="M18" s="18">
        <f t="shared" si="5"/>
        <v>0.65989583333333335</v>
      </c>
      <c r="N18" s="14" t="str">
        <f t="shared" si="6"/>
        <v>Joined: Nov 05, 2023</v>
      </c>
      <c r="O18" s="14">
        <f t="shared" ca="1" si="7"/>
        <v>751</v>
      </c>
      <c r="P18" s="14" t="str">
        <f t="shared" ca="1" si="8"/>
        <v/>
      </c>
      <c r="Q18" s="14" t="str">
        <f t="shared" ca="1" si="9"/>
        <v>Days remaining in 2025: 36</v>
      </c>
      <c r="R18" s="14" t="str">
        <f t="shared" si="10"/>
        <v>05-Nov-2023</v>
      </c>
    </row>
    <row r="19" spans="1:18" s="4" customFormat="1" ht="15.6" x14ac:dyDescent="0.3">
      <c r="A19" s="1" t="s">
        <v>19</v>
      </c>
      <c r="B19" s="1" t="s">
        <v>5</v>
      </c>
      <c r="C19" s="1" t="s">
        <v>20</v>
      </c>
      <c r="D19" s="11">
        <v>43597</v>
      </c>
      <c r="E19" s="11">
        <v>45654</v>
      </c>
      <c r="F19" s="12">
        <v>0.47939814814814813</v>
      </c>
      <c r="G19" s="11">
        <v>43597</v>
      </c>
      <c r="H19" s="13">
        <v>3</v>
      </c>
      <c r="I19" s="5">
        <f t="shared" si="1"/>
        <v>11</v>
      </c>
      <c r="J19" s="14">
        <f t="shared" si="2"/>
        <v>30</v>
      </c>
      <c r="K19" s="14">
        <f t="shared" si="3"/>
        <v>20</v>
      </c>
      <c r="L19" s="17">
        <f t="shared" si="4"/>
        <v>0.83356481481481481</v>
      </c>
      <c r="M19" s="18">
        <f t="shared" si="5"/>
        <v>0.54189814814814818</v>
      </c>
      <c r="N19" s="14" t="str">
        <f t="shared" si="6"/>
        <v>Joined: May 12, 2019</v>
      </c>
      <c r="O19" s="14">
        <f t="shared" ca="1" si="7"/>
        <v>2389</v>
      </c>
      <c r="P19" s="14" t="str">
        <f t="shared" ca="1" si="8"/>
        <v/>
      </c>
      <c r="Q19" s="14" t="str">
        <f t="shared" ca="1" si="9"/>
        <v>Days remaining in 2025: 36</v>
      </c>
      <c r="R19" s="14" t="str">
        <f t="shared" si="10"/>
        <v>12-May-2019</v>
      </c>
    </row>
    <row r="20" spans="1:18" s="4" customFormat="1" ht="15.6" x14ac:dyDescent="0.3">
      <c r="A20" s="1" t="s">
        <v>21</v>
      </c>
      <c r="B20" s="1" t="s">
        <v>6</v>
      </c>
      <c r="C20" s="1" t="s">
        <v>12</v>
      </c>
      <c r="D20" s="11">
        <v>43334</v>
      </c>
      <c r="E20" s="11">
        <v>45641</v>
      </c>
      <c r="F20" s="12">
        <v>0.375</v>
      </c>
      <c r="G20" s="11">
        <v>43334</v>
      </c>
      <c r="H20" s="13">
        <v>4</v>
      </c>
      <c r="I20" s="5">
        <f t="shared" si="1"/>
        <v>9</v>
      </c>
      <c r="J20" s="14">
        <f t="shared" si="2"/>
        <v>0</v>
      </c>
      <c r="K20" s="14">
        <f t="shared" si="3"/>
        <v>0</v>
      </c>
      <c r="L20" s="17">
        <f t="shared" si="4"/>
        <v>0.72916666666666674</v>
      </c>
      <c r="M20" s="18">
        <f t="shared" si="5"/>
        <v>0.4375</v>
      </c>
      <c r="N20" s="14" t="str">
        <f t="shared" si="6"/>
        <v>Joined: Aug 22, 2018</v>
      </c>
      <c r="O20" s="14">
        <f t="shared" ca="1" si="7"/>
        <v>2652</v>
      </c>
      <c r="P20" s="14" t="str">
        <f t="shared" ca="1" si="8"/>
        <v/>
      </c>
      <c r="Q20" s="14" t="str">
        <f t="shared" ca="1" si="9"/>
        <v>Days remaining in 2025: 36</v>
      </c>
      <c r="R20" s="14" t="str">
        <f t="shared" si="10"/>
        <v>22-Aug-2018</v>
      </c>
    </row>
    <row r="21" spans="1:18" s="4" customFormat="1" ht="15.6" x14ac:dyDescent="0.3">
      <c r="A21" s="1" t="s">
        <v>22</v>
      </c>
      <c r="B21" s="1" t="s">
        <v>23</v>
      </c>
      <c r="C21" s="1" t="s">
        <v>14</v>
      </c>
      <c r="D21" s="11">
        <v>42774</v>
      </c>
      <c r="E21" s="11">
        <v>45667</v>
      </c>
      <c r="F21" s="12">
        <v>0.32349537037037035</v>
      </c>
      <c r="G21" s="11">
        <v>42774</v>
      </c>
      <c r="H21" s="13">
        <v>5</v>
      </c>
      <c r="I21" s="5">
        <f t="shared" si="1"/>
        <v>7</v>
      </c>
      <c r="J21" s="14">
        <f t="shared" si="2"/>
        <v>45</v>
      </c>
      <c r="K21" s="14">
        <f t="shared" si="3"/>
        <v>50</v>
      </c>
      <c r="L21" s="17">
        <f t="shared" si="4"/>
        <v>0.67766203703703698</v>
      </c>
      <c r="M21" s="18">
        <f t="shared" si="5"/>
        <v>0.38599537037037035</v>
      </c>
      <c r="N21" s="14" t="str">
        <f t="shared" si="6"/>
        <v>Joined: Feb 08, 2017</v>
      </c>
      <c r="O21" s="14">
        <f t="shared" ca="1" si="7"/>
        <v>3212</v>
      </c>
      <c r="P21" s="14" t="str">
        <f t="shared" ca="1" si="8"/>
        <v/>
      </c>
      <c r="Q21" s="14" t="str">
        <f t="shared" ca="1" si="9"/>
        <v>Days remaining in 2025: 36</v>
      </c>
      <c r="R21" s="14" t="str">
        <f t="shared" si="10"/>
        <v>08-Feb-2017</v>
      </c>
    </row>
    <row r="22" spans="1:18" s="4" customFormat="1" ht="15.6" x14ac:dyDescent="0.3">
      <c r="A22" s="1" t="s">
        <v>24</v>
      </c>
      <c r="B22" s="1" t="s">
        <v>25</v>
      </c>
      <c r="C22" s="1" t="s">
        <v>16</v>
      </c>
      <c r="D22" s="11">
        <v>42705</v>
      </c>
      <c r="E22" s="11">
        <v>45371</v>
      </c>
      <c r="F22" s="12">
        <v>0.66701388888888891</v>
      </c>
      <c r="G22" s="11">
        <v>42705</v>
      </c>
      <c r="H22" s="13">
        <v>3</v>
      </c>
      <c r="I22" s="5">
        <f t="shared" si="1"/>
        <v>16</v>
      </c>
      <c r="J22" s="14">
        <f t="shared" si="2"/>
        <v>0</v>
      </c>
      <c r="K22" s="14">
        <f t="shared" si="3"/>
        <v>30</v>
      </c>
      <c r="L22" s="17">
        <f t="shared" si="4"/>
        <v>1.0211805555555555</v>
      </c>
      <c r="M22" s="18">
        <f t="shared" si="5"/>
        <v>0.72951388888888891</v>
      </c>
      <c r="N22" s="14" t="str">
        <f t="shared" si="6"/>
        <v>Joined: Dec 01, 2016</v>
      </c>
      <c r="O22" s="14">
        <f t="shared" ca="1" si="7"/>
        <v>3281</v>
      </c>
      <c r="P22" s="14" t="str">
        <f t="shared" ca="1" si="8"/>
        <v/>
      </c>
      <c r="Q22" s="14" t="str">
        <f t="shared" ca="1" si="9"/>
        <v>Days remaining in 2025: 36</v>
      </c>
      <c r="R22" s="14" t="str">
        <f t="shared" si="10"/>
        <v>01-Dec-2016</v>
      </c>
    </row>
    <row r="23" spans="1:18" s="4" customFormat="1" ht="15.6" x14ac:dyDescent="0.3">
      <c r="A23" s="1" t="s">
        <v>26</v>
      </c>
      <c r="B23" s="1" t="s">
        <v>27</v>
      </c>
      <c r="C23" s="1" t="s">
        <v>18</v>
      </c>
      <c r="D23" s="11">
        <v>44756</v>
      </c>
      <c r="E23" s="11">
        <v>45621</v>
      </c>
      <c r="F23" s="12">
        <v>0.55260416666666667</v>
      </c>
      <c r="G23" s="11">
        <v>44756</v>
      </c>
      <c r="H23" s="13">
        <v>4</v>
      </c>
      <c r="I23" s="5">
        <f t="shared" si="1"/>
        <v>13</v>
      </c>
      <c r="J23" s="14">
        <f t="shared" si="2"/>
        <v>15</v>
      </c>
      <c r="K23" s="14">
        <f t="shared" si="3"/>
        <v>45</v>
      </c>
      <c r="L23" s="17">
        <f t="shared" si="4"/>
        <v>0.9067708333333333</v>
      </c>
      <c r="M23" s="18">
        <f t="shared" si="5"/>
        <v>0.61510416666666667</v>
      </c>
      <c r="N23" s="14" t="str">
        <f t="shared" si="6"/>
        <v>Joined: Jul 14, 2022</v>
      </c>
      <c r="O23" s="14">
        <f t="shared" ca="1" si="7"/>
        <v>1230</v>
      </c>
      <c r="P23" s="14" t="str">
        <f t="shared" ca="1" si="8"/>
        <v/>
      </c>
      <c r="Q23" s="14" t="str">
        <f t="shared" ca="1" si="9"/>
        <v>Days remaining in 2025: 36</v>
      </c>
      <c r="R23" s="14" t="str">
        <f t="shared" si="10"/>
        <v>14-Jul-2022</v>
      </c>
    </row>
    <row r="24" spans="1:18" s="4" customFormat="1" ht="15.6" x14ac:dyDescent="0.3">
      <c r="A24" s="1" t="s">
        <v>28</v>
      </c>
      <c r="B24" s="1" t="s">
        <v>29</v>
      </c>
      <c r="C24" s="1" t="s">
        <v>20</v>
      </c>
      <c r="D24" s="11">
        <v>44077</v>
      </c>
      <c r="E24" s="11">
        <v>45514</v>
      </c>
      <c r="F24" s="12">
        <v>0.53125</v>
      </c>
      <c r="G24" s="11">
        <v>44077</v>
      </c>
      <c r="H24" s="13">
        <v>2</v>
      </c>
      <c r="I24" s="5">
        <f t="shared" si="1"/>
        <v>12</v>
      </c>
      <c r="J24" s="14">
        <f t="shared" si="2"/>
        <v>45</v>
      </c>
      <c r="K24" s="14">
        <f t="shared" si="3"/>
        <v>0</v>
      </c>
      <c r="L24" s="17">
        <f t="shared" si="4"/>
        <v>0.88541666666666674</v>
      </c>
      <c r="M24" s="18">
        <f t="shared" si="5"/>
        <v>0.59375</v>
      </c>
      <c r="N24" s="14" t="str">
        <f t="shared" si="6"/>
        <v>Joined: Sep 03, 2020</v>
      </c>
      <c r="O24" s="14">
        <f t="shared" ca="1" si="7"/>
        <v>1909</v>
      </c>
      <c r="P24" s="14" t="str">
        <f t="shared" ca="1" si="8"/>
        <v/>
      </c>
      <c r="Q24" s="14" t="str">
        <f t="shared" ca="1" si="9"/>
        <v>Days remaining in 2025: 36</v>
      </c>
      <c r="R24" s="14" t="str">
        <f t="shared" si="10"/>
        <v>03-Sep-2020</v>
      </c>
    </row>
    <row r="25" spans="1:18" s="4" customFormat="1" ht="15.6" x14ac:dyDescent="0.3">
      <c r="A25" s="1" t="s">
        <v>30</v>
      </c>
      <c r="B25" s="1" t="s">
        <v>31</v>
      </c>
      <c r="C25" s="1" t="s">
        <v>12</v>
      </c>
      <c r="D25" s="11">
        <v>43573</v>
      </c>
      <c r="E25" s="11">
        <v>45662</v>
      </c>
      <c r="F25" s="12">
        <v>0.35434027777777777</v>
      </c>
      <c r="G25" s="11">
        <v>43573</v>
      </c>
      <c r="H25" s="13">
        <v>5</v>
      </c>
      <c r="I25" s="5">
        <f t="shared" si="1"/>
        <v>8</v>
      </c>
      <c r="J25" s="14">
        <f t="shared" si="2"/>
        <v>30</v>
      </c>
      <c r="K25" s="14">
        <f t="shared" si="3"/>
        <v>15</v>
      </c>
      <c r="L25" s="17">
        <f t="shared" si="4"/>
        <v>0.70850694444444451</v>
      </c>
      <c r="M25" s="18">
        <f t="shared" si="5"/>
        <v>0.41684027777777777</v>
      </c>
      <c r="N25" s="14" t="str">
        <f t="shared" si="6"/>
        <v>Joined: Apr 18, 2019</v>
      </c>
      <c r="O25" s="14">
        <f t="shared" ca="1" si="7"/>
        <v>2413</v>
      </c>
      <c r="P25" s="14" t="str">
        <f t="shared" ca="1" si="8"/>
        <v/>
      </c>
      <c r="Q25" s="14" t="str">
        <f t="shared" ca="1" si="9"/>
        <v>Days remaining in 2025: 36</v>
      </c>
      <c r="R25" s="14" t="str">
        <f t="shared" si="10"/>
        <v>18-Apr-2019</v>
      </c>
    </row>
    <row r="26" spans="1:18" s="4" customFormat="1" ht="15.6" x14ac:dyDescent="0.3">
      <c r="A26" s="1" t="s">
        <v>32</v>
      </c>
      <c r="B26" s="1" t="s">
        <v>33</v>
      </c>
      <c r="C26" s="1" t="s">
        <v>14</v>
      </c>
      <c r="D26" s="11">
        <v>44530</v>
      </c>
      <c r="E26" s="11">
        <v>45577</v>
      </c>
      <c r="F26" s="12">
        <v>0.63935185185185184</v>
      </c>
      <c r="G26" s="11">
        <v>44530</v>
      </c>
      <c r="H26" s="13">
        <v>3</v>
      </c>
      <c r="I26" s="5">
        <f t="shared" si="1"/>
        <v>15</v>
      </c>
      <c r="J26" s="14">
        <f t="shared" si="2"/>
        <v>20</v>
      </c>
      <c r="K26" s="14">
        <f t="shared" si="3"/>
        <v>40</v>
      </c>
      <c r="L26" s="17">
        <f t="shared" si="4"/>
        <v>0.99351851851851847</v>
      </c>
      <c r="M26" s="18">
        <f t="shared" si="5"/>
        <v>0.70185185185185184</v>
      </c>
      <c r="N26" s="14" t="str">
        <f t="shared" si="6"/>
        <v>Joined: Nov 30, 2021</v>
      </c>
      <c r="O26" s="14">
        <f t="shared" ca="1" si="7"/>
        <v>1456</v>
      </c>
      <c r="P26" s="14" t="str">
        <f t="shared" ca="1" si="8"/>
        <v/>
      </c>
      <c r="Q26" s="14" t="str">
        <f t="shared" ca="1" si="9"/>
        <v>Days remaining in 2025: 36</v>
      </c>
      <c r="R26" s="14" t="str">
        <f t="shared" si="10"/>
        <v>30-Nov-2021</v>
      </c>
    </row>
    <row r="27" spans="1:18" s="4" customFormat="1" ht="15.6" x14ac:dyDescent="0.3">
      <c r="A27" s="1" t="s">
        <v>34</v>
      </c>
      <c r="B27" s="1" t="s">
        <v>35</v>
      </c>
      <c r="C27" s="1" t="s">
        <v>16</v>
      </c>
      <c r="D27" s="11">
        <v>43976</v>
      </c>
      <c r="E27" s="11">
        <v>45648</v>
      </c>
      <c r="F27" s="12">
        <v>0.45167824074074076</v>
      </c>
      <c r="G27" s="11">
        <v>43976</v>
      </c>
      <c r="H27" s="13">
        <v>4</v>
      </c>
      <c r="I27" s="5">
        <f t="shared" si="1"/>
        <v>10</v>
      </c>
      <c r="J27" s="14">
        <f t="shared" si="2"/>
        <v>50</v>
      </c>
      <c r="K27" s="14">
        <f t="shared" si="3"/>
        <v>25</v>
      </c>
      <c r="L27" s="17">
        <f t="shared" si="4"/>
        <v>0.80584490740740744</v>
      </c>
      <c r="M27" s="18">
        <f t="shared" si="5"/>
        <v>0.5141782407407407</v>
      </c>
      <c r="N27" s="14" t="str">
        <f t="shared" si="6"/>
        <v>Joined: May 25, 2020</v>
      </c>
      <c r="O27" s="14">
        <f t="shared" ca="1" si="7"/>
        <v>2010</v>
      </c>
      <c r="P27" s="14" t="str">
        <f t="shared" ca="1" si="8"/>
        <v/>
      </c>
      <c r="Q27" s="14" t="str">
        <f t="shared" ca="1" si="9"/>
        <v>Days remaining in 2025: 36</v>
      </c>
      <c r="R27" s="14" t="str">
        <f t="shared" si="10"/>
        <v>25-May-2020</v>
      </c>
    </row>
    <row r="28" spans="1:18" ht="15.6" x14ac:dyDescent="0.3">
      <c r="A28" s="1" t="s">
        <v>36</v>
      </c>
      <c r="B28" s="1" t="s">
        <v>37</v>
      </c>
      <c r="C28" s="1" t="s">
        <v>18</v>
      </c>
      <c r="D28" s="11">
        <v>43145</v>
      </c>
      <c r="E28" s="11">
        <v>45481</v>
      </c>
      <c r="F28" s="12">
        <v>0.38541666666666669</v>
      </c>
      <c r="G28" s="11">
        <v>43145</v>
      </c>
      <c r="H28" s="13">
        <v>2</v>
      </c>
      <c r="I28" s="5">
        <f t="shared" si="1"/>
        <v>9</v>
      </c>
      <c r="J28" s="14">
        <f t="shared" si="2"/>
        <v>15</v>
      </c>
      <c r="K28" s="14">
        <f t="shared" si="3"/>
        <v>0</v>
      </c>
      <c r="L28" s="17">
        <f t="shared" si="4"/>
        <v>0.73958333333333337</v>
      </c>
      <c r="M28" s="18">
        <f t="shared" si="5"/>
        <v>0.44791666666666669</v>
      </c>
      <c r="N28" s="14" t="str">
        <f t="shared" si="6"/>
        <v>Joined: Feb 14, 2018</v>
      </c>
      <c r="O28" s="14">
        <f t="shared" ca="1" si="7"/>
        <v>2841</v>
      </c>
      <c r="P28" s="14" t="str">
        <f t="shared" ca="1" si="8"/>
        <v/>
      </c>
      <c r="Q28" s="14" t="str">
        <f t="shared" ca="1" si="9"/>
        <v>Days remaining in 2025: 36</v>
      </c>
      <c r="R28" s="14" t="str">
        <f t="shared" si="10"/>
        <v>14-Feb-2018</v>
      </c>
    </row>
    <row r="29" spans="1:18" ht="15.6" x14ac:dyDescent="0.3">
      <c r="A29" s="1" t="s">
        <v>38</v>
      </c>
      <c r="B29" s="1" t="s">
        <v>39</v>
      </c>
      <c r="C29" s="1" t="s">
        <v>20</v>
      </c>
      <c r="D29" s="11">
        <v>44935</v>
      </c>
      <c r="E29" s="11">
        <v>45677</v>
      </c>
      <c r="F29" s="12">
        <v>0.60821759259259256</v>
      </c>
      <c r="G29" s="11">
        <v>44935</v>
      </c>
      <c r="H29" s="13">
        <v>3</v>
      </c>
      <c r="I29" s="5">
        <f t="shared" si="1"/>
        <v>14</v>
      </c>
      <c r="J29" s="14">
        <f t="shared" si="2"/>
        <v>35</v>
      </c>
      <c r="K29" s="14">
        <f t="shared" si="3"/>
        <v>50</v>
      </c>
      <c r="L29" s="17">
        <f t="shared" si="4"/>
        <v>0.9623842592592593</v>
      </c>
      <c r="M29" s="18">
        <f t="shared" si="5"/>
        <v>0.67071759259259256</v>
      </c>
      <c r="N29" s="14" t="str">
        <f t="shared" si="6"/>
        <v>Joined: Jan 09, 2023</v>
      </c>
      <c r="O29" s="14">
        <f t="shared" ca="1" si="7"/>
        <v>1051</v>
      </c>
      <c r="P29" s="14" t="str">
        <f t="shared" ca="1" si="8"/>
        <v/>
      </c>
      <c r="Q29" s="14" t="str">
        <f t="shared" ca="1" si="9"/>
        <v>Days remaining in 2025: 36</v>
      </c>
      <c r="R29" s="14" t="str">
        <f t="shared" si="10"/>
        <v>09-Jan-2023</v>
      </c>
    </row>
    <row r="30" spans="1:18" ht="15.6" x14ac:dyDescent="0.3">
      <c r="A30" s="1" t="s">
        <v>40</v>
      </c>
      <c r="B30" s="1" t="s">
        <v>41</v>
      </c>
      <c r="C30" s="1" t="s">
        <v>12</v>
      </c>
      <c r="D30" s="11">
        <v>44850</v>
      </c>
      <c r="E30" s="11">
        <v>45565</v>
      </c>
      <c r="F30" s="12">
        <v>0.45856481481481481</v>
      </c>
      <c r="G30" s="11">
        <v>44850</v>
      </c>
      <c r="H30" s="13">
        <v>4</v>
      </c>
      <c r="I30" s="5">
        <f t="shared" si="1"/>
        <v>11</v>
      </c>
      <c r="J30" s="14">
        <f t="shared" si="2"/>
        <v>0</v>
      </c>
      <c r="K30" s="14">
        <f t="shared" si="3"/>
        <v>20</v>
      </c>
      <c r="L30" s="17">
        <f t="shared" si="4"/>
        <v>0.81273148148148144</v>
      </c>
      <c r="M30" s="18">
        <f t="shared" si="5"/>
        <v>0.52106481481481481</v>
      </c>
      <c r="N30" s="14" t="str">
        <f t="shared" si="6"/>
        <v>Joined: Oct 16, 2022</v>
      </c>
      <c r="O30" s="14">
        <f t="shared" ca="1" si="7"/>
        <v>1136</v>
      </c>
      <c r="P30" s="14" t="str">
        <f t="shared" ca="1" si="8"/>
        <v/>
      </c>
      <c r="Q30" s="14" t="str">
        <f t="shared" ca="1" si="9"/>
        <v>Days remaining in 2025: 36</v>
      </c>
      <c r="R30" s="14" t="str">
        <f t="shared" si="10"/>
        <v>16-Oct-2022</v>
      </c>
    </row>
    <row r="31" spans="1:18" ht="15.6" x14ac:dyDescent="0.3">
      <c r="A31" s="1" t="s">
        <v>42</v>
      </c>
      <c r="B31" s="1" t="s">
        <v>43</v>
      </c>
      <c r="C31" s="1" t="s">
        <v>14</v>
      </c>
      <c r="D31" s="11">
        <v>42891</v>
      </c>
      <c r="E31" s="11">
        <v>45644</v>
      </c>
      <c r="F31" s="12">
        <v>0.34762731481481479</v>
      </c>
      <c r="G31" s="11">
        <v>42891</v>
      </c>
      <c r="H31" s="13">
        <v>5</v>
      </c>
      <c r="I31" s="5">
        <f t="shared" si="1"/>
        <v>8</v>
      </c>
      <c r="J31" s="14">
        <f t="shared" si="2"/>
        <v>20</v>
      </c>
      <c r="K31" s="14">
        <f t="shared" si="3"/>
        <v>35</v>
      </c>
      <c r="L31" s="17">
        <f t="shared" si="4"/>
        <v>0.70179398148148153</v>
      </c>
      <c r="M31" s="18">
        <f t="shared" si="5"/>
        <v>0.41012731481481479</v>
      </c>
      <c r="N31" s="14" t="str">
        <f t="shared" si="6"/>
        <v>Joined: Jun 05, 2017</v>
      </c>
      <c r="O31" s="14">
        <f t="shared" ca="1" si="7"/>
        <v>3095</v>
      </c>
      <c r="P31" s="14" t="str">
        <f t="shared" ca="1" si="8"/>
        <v/>
      </c>
      <c r="Q31" s="14" t="str">
        <f t="shared" ca="1" si="9"/>
        <v>Days remaining in 2025: 36</v>
      </c>
      <c r="R31" s="14" t="str">
        <f t="shared" si="10"/>
        <v>05-Jun-2017</v>
      </c>
    </row>
    <row r="32" spans="1:18" ht="15.6" x14ac:dyDescent="0.3">
      <c r="A32" s="1" t="s">
        <v>44</v>
      </c>
      <c r="B32" s="1" t="s">
        <v>45</v>
      </c>
      <c r="C32" s="1" t="s">
        <v>16</v>
      </c>
      <c r="D32" s="11">
        <v>44277</v>
      </c>
      <c r="E32" s="11">
        <v>45427</v>
      </c>
      <c r="F32" s="12">
        <v>0.69456018518518514</v>
      </c>
      <c r="G32" s="11">
        <v>44277</v>
      </c>
      <c r="H32" s="13">
        <v>3</v>
      </c>
      <c r="I32" s="5">
        <f t="shared" si="1"/>
        <v>16</v>
      </c>
      <c r="J32" s="14">
        <f t="shared" si="2"/>
        <v>40</v>
      </c>
      <c r="K32" s="14">
        <f t="shared" si="3"/>
        <v>10</v>
      </c>
      <c r="L32" s="17">
        <f t="shared" si="4"/>
        <v>1.0487268518518518</v>
      </c>
      <c r="M32" s="18">
        <f t="shared" si="5"/>
        <v>0.75706018518518514</v>
      </c>
      <c r="N32" s="14" t="str">
        <f t="shared" si="6"/>
        <v>Joined: Mar 22, 2021</v>
      </c>
      <c r="O32" s="14">
        <f t="shared" ca="1" si="7"/>
        <v>1709</v>
      </c>
      <c r="P32" s="14" t="str">
        <f t="shared" ca="1" si="8"/>
        <v/>
      </c>
      <c r="Q32" s="14" t="str">
        <f t="shared" ca="1" si="9"/>
        <v>Days remaining in 2025: 36</v>
      </c>
      <c r="R32" s="14" t="str">
        <f t="shared" si="10"/>
        <v>22-Mar-2021</v>
      </c>
    </row>
    <row r="33" spans="1:18" ht="15.6" x14ac:dyDescent="0.3">
      <c r="A33" s="1" t="s">
        <v>46</v>
      </c>
      <c r="B33" s="1" t="s">
        <v>47</v>
      </c>
      <c r="C33" s="1" t="s">
        <v>18</v>
      </c>
      <c r="D33" s="11">
        <v>45149</v>
      </c>
      <c r="E33" s="11">
        <v>45626</v>
      </c>
      <c r="F33" s="12">
        <v>0.57702546296296298</v>
      </c>
      <c r="G33" s="11">
        <v>45149</v>
      </c>
      <c r="H33" s="13">
        <v>4</v>
      </c>
      <c r="I33" s="5">
        <f t="shared" si="1"/>
        <v>13</v>
      </c>
      <c r="J33" s="14">
        <f t="shared" si="2"/>
        <v>50</v>
      </c>
      <c r="K33" s="14">
        <f t="shared" si="3"/>
        <v>55</v>
      </c>
      <c r="L33" s="17">
        <f t="shared" si="4"/>
        <v>0.93119212962962972</v>
      </c>
      <c r="M33" s="18">
        <f t="shared" si="5"/>
        <v>0.63952546296296298</v>
      </c>
      <c r="N33" s="14" t="str">
        <f t="shared" si="6"/>
        <v>Joined: Aug 11, 2023</v>
      </c>
      <c r="O33" s="14">
        <f t="shared" ca="1" si="7"/>
        <v>837</v>
      </c>
      <c r="P33" s="14" t="str">
        <f t="shared" ca="1" si="8"/>
        <v/>
      </c>
      <c r="Q33" s="14" t="str">
        <f t="shared" ca="1" si="9"/>
        <v>Days remaining in 2025: 36</v>
      </c>
      <c r="R33" s="14" t="str">
        <f t="shared" si="10"/>
        <v>11-Aug-2023</v>
      </c>
    </row>
    <row r="34" spans="1:18" ht="15.6" x14ac:dyDescent="0.3">
      <c r="A34" s="1" t="s">
        <v>48</v>
      </c>
      <c r="B34" s="1" t="s">
        <v>49</v>
      </c>
      <c r="C34" s="1" t="s">
        <v>20</v>
      </c>
      <c r="D34" s="11">
        <v>44172</v>
      </c>
      <c r="E34" s="11">
        <v>45465</v>
      </c>
      <c r="F34" s="12">
        <v>0.50740740740740742</v>
      </c>
      <c r="G34" s="11">
        <v>44172</v>
      </c>
      <c r="H34" s="13">
        <v>2</v>
      </c>
      <c r="I34" s="5">
        <f t="shared" si="1"/>
        <v>12</v>
      </c>
      <c r="J34" s="14">
        <f t="shared" si="2"/>
        <v>10</v>
      </c>
      <c r="K34" s="14">
        <f t="shared" si="3"/>
        <v>40</v>
      </c>
      <c r="L34" s="17">
        <f t="shared" si="4"/>
        <v>0.86157407407407405</v>
      </c>
      <c r="M34" s="18">
        <f t="shared" si="5"/>
        <v>0.56990740740740742</v>
      </c>
      <c r="N34" s="14" t="str">
        <f t="shared" si="6"/>
        <v>Joined: Dec 07, 2020</v>
      </c>
      <c r="O34" s="14">
        <f t="shared" ca="1" si="7"/>
        <v>1814</v>
      </c>
      <c r="P34" s="14" t="str">
        <f t="shared" ca="1" si="8"/>
        <v/>
      </c>
      <c r="Q34" s="14" t="str">
        <f t="shared" ca="1" si="9"/>
        <v>Days remaining in 2025: 36</v>
      </c>
      <c r="R34" s="14" t="str">
        <f t="shared" si="10"/>
        <v>07-Dec-2020</v>
      </c>
    </row>
    <row r="35" spans="1:18" ht="15.6" x14ac:dyDescent="0.3">
      <c r="A35" s="1" t="s">
        <v>50</v>
      </c>
      <c r="B35" s="1" t="s">
        <v>51</v>
      </c>
      <c r="C35" s="1" t="s">
        <v>12</v>
      </c>
      <c r="D35" s="11">
        <v>43728</v>
      </c>
      <c r="E35" s="11">
        <v>45651</v>
      </c>
      <c r="F35" s="12">
        <v>0.39270833333333333</v>
      </c>
      <c r="G35" s="11">
        <v>43728</v>
      </c>
      <c r="H35" s="13">
        <v>3</v>
      </c>
      <c r="I35" s="5">
        <f t="shared" si="1"/>
        <v>9</v>
      </c>
      <c r="J35" s="14">
        <f t="shared" si="2"/>
        <v>25</v>
      </c>
      <c r="K35" s="14">
        <f t="shared" si="3"/>
        <v>30</v>
      </c>
      <c r="L35" s="17">
        <f t="shared" si="4"/>
        <v>0.74687499999999996</v>
      </c>
      <c r="M35" s="18">
        <f t="shared" si="5"/>
        <v>0.45520833333333333</v>
      </c>
      <c r="N35" s="14" t="str">
        <f t="shared" si="6"/>
        <v>Joined: Sep 20, 2019</v>
      </c>
      <c r="O35" s="14">
        <f t="shared" ca="1" si="7"/>
        <v>2258</v>
      </c>
      <c r="P35" s="14" t="str">
        <f t="shared" ca="1" si="8"/>
        <v/>
      </c>
      <c r="Q35" s="14" t="str">
        <f t="shared" ca="1" si="9"/>
        <v>Days remaining in 2025: 36</v>
      </c>
      <c r="R35" s="14" t="str">
        <f t="shared" si="10"/>
        <v>20-Sep-2019</v>
      </c>
    </row>
    <row r="36" spans="1:18" ht="15.6" x14ac:dyDescent="0.3">
      <c r="A36" s="1" t="s">
        <v>52</v>
      </c>
      <c r="B36" s="1" t="s">
        <v>53</v>
      </c>
      <c r="C36" s="1" t="s">
        <v>14</v>
      </c>
      <c r="D36" s="11">
        <v>44572</v>
      </c>
      <c r="E36" s="11">
        <v>45570</v>
      </c>
      <c r="F36" s="12">
        <v>0.33003472222222224</v>
      </c>
      <c r="G36" s="11">
        <v>44572</v>
      </c>
      <c r="H36" s="13">
        <v>4</v>
      </c>
      <c r="I36" s="5">
        <f t="shared" si="1"/>
        <v>7</v>
      </c>
      <c r="J36" s="14">
        <f t="shared" si="2"/>
        <v>55</v>
      </c>
      <c r="K36" s="14">
        <f t="shared" si="3"/>
        <v>15</v>
      </c>
      <c r="L36" s="17">
        <f t="shared" si="4"/>
        <v>0.68420138888888893</v>
      </c>
      <c r="M36" s="18">
        <f t="shared" si="5"/>
        <v>0.39253472222222224</v>
      </c>
      <c r="N36" s="14" t="str">
        <f t="shared" si="6"/>
        <v>Joined: Jan 11, 2022</v>
      </c>
      <c r="O36" s="14">
        <f t="shared" ca="1" si="7"/>
        <v>1414</v>
      </c>
      <c r="P36" s="14" t="str">
        <f t="shared" ca="1" si="8"/>
        <v/>
      </c>
      <c r="Q36" s="14" t="str">
        <f t="shared" ca="1" si="9"/>
        <v>Days remaining in 2025: 36</v>
      </c>
      <c r="R36" s="14" t="str">
        <f t="shared" si="10"/>
        <v>11-Jan-2022</v>
      </c>
    </row>
    <row r="37" spans="1:18" ht="15.6" x14ac:dyDescent="0.3">
      <c r="A37" s="1" t="s">
        <v>54</v>
      </c>
      <c r="B37" s="1" t="s">
        <v>55</v>
      </c>
      <c r="C37" s="1" t="s">
        <v>16</v>
      </c>
      <c r="D37" s="11">
        <v>43284</v>
      </c>
      <c r="E37" s="11">
        <v>45672</v>
      </c>
      <c r="F37" s="12">
        <v>0.43802083333333336</v>
      </c>
      <c r="G37" s="11">
        <v>43284</v>
      </c>
      <c r="H37" s="13">
        <v>5</v>
      </c>
      <c r="I37" s="5">
        <f t="shared" si="1"/>
        <v>10</v>
      </c>
      <c r="J37" s="14">
        <f t="shared" si="2"/>
        <v>30</v>
      </c>
      <c r="K37" s="14">
        <f t="shared" si="3"/>
        <v>45</v>
      </c>
      <c r="L37" s="17">
        <f t="shared" si="4"/>
        <v>0.79218750000000004</v>
      </c>
      <c r="M37" s="18">
        <f t="shared" si="5"/>
        <v>0.5005208333333333</v>
      </c>
      <c r="N37" s="14" t="str">
        <f t="shared" si="6"/>
        <v>Joined: Jul 03, 2018</v>
      </c>
      <c r="O37" s="14">
        <f t="shared" ca="1" si="7"/>
        <v>2702</v>
      </c>
      <c r="P37" s="14" t="str">
        <f t="shared" ca="1" si="8"/>
        <v/>
      </c>
      <c r="Q37" s="14" t="str">
        <f t="shared" ca="1" si="9"/>
        <v>Days remaining in 2025: 36</v>
      </c>
      <c r="R37" s="14" t="str">
        <f t="shared" si="10"/>
        <v>03-Jul-2018</v>
      </c>
    </row>
    <row r="38" spans="1:18" ht="15.6" x14ac:dyDescent="0.3">
      <c r="A38" s="1" t="s">
        <v>56</v>
      </c>
      <c r="B38" s="1" t="s">
        <v>57</v>
      </c>
      <c r="C38" s="1" t="s">
        <v>18</v>
      </c>
      <c r="D38" s="11">
        <v>44467</v>
      </c>
      <c r="E38" s="11">
        <v>45524</v>
      </c>
      <c r="F38" s="12">
        <v>0.58703703703703702</v>
      </c>
      <c r="G38" s="11">
        <v>44467</v>
      </c>
      <c r="H38" s="13">
        <v>3</v>
      </c>
      <c r="I38" s="5">
        <f t="shared" si="1"/>
        <v>14</v>
      </c>
      <c r="J38" s="14">
        <f t="shared" si="2"/>
        <v>5</v>
      </c>
      <c r="K38" s="14">
        <f t="shared" si="3"/>
        <v>20</v>
      </c>
      <c r="L38" s="17">
        <f t="shared" si="4"/>
        <v>0.94120370370370376</v>
      </c>
      <c r="M38" s="18">
        <f t="shared" si="5"/>
        <v>0.64953703703703702</v>
      </c>
      <c r="N38" s="14" t="str">
        <f t="shared" si="6"/>
        <v>Joined: Sep 28, 2021</v>
      </c>
      <c r="O38" s="14">
        <f t="shared" ca="1" si="7"/>
        <v>1519</v>
      </c>
      <c r="P38" s="14" t="str">
        <f t="shared" ca="1" si="8"/>
        <v/>
      </c>
      <c r="Q38" s="14" t="str">
        <f t="shared" ca="1" si="9"/>
        <v>Days remaining in 2025: 36</v>
      </c>
      <c r="R38" s="14" t="str">
        <f t="shared" si="10"/>
        <v>28-Sep-2021</v>
      </c>
    </row>
    <row r="39" spans="1:18" ht="15.6" x14ac:dyDescent="0.3">
      <c r="A39" s="1" t="s">
        <v>58</v>
      </c>
      <c r="B39" s="1" t="s">
        <v>59</v>
      </c>
      <c r="C39" s="1" t="s">
        <v>20</v>
      </c>
      <c r="D39" s="11">
        <f ca="1">TODAY()</f>
        <v>45986</v>
      </c>
      <c r="E39" s="11">
        <v>45636</v>
      </c>
      <c r="F39" s="12">
        <v>0.48958333333333331</v>
      </c>
      <c r="G39" s="11">
        <v>43935</v>
      </c>
      <c r="H39" s="13">
        <v>4</v>
      </c>
      <c r="I39" s="5">
        <f t="shared" si="1"/>
        <v>11</v>
      </c>
      <c r="J39" s="14">
        <f t="shared" si="2"/>
        <v>45</v>
      </c>
      <c r="K39" s="14">
        <f t="shared" si="3"/>
        <v>0</v>
      </c>
      <c r="L39" s="17">
        <f t="shared" si="4"/>
        <v>0.84375</v>
      </c>
      <c r="M39" s="18">
        <f t="shared" si="5"/>
        <v>0.55208333333333326</v>
      </c>
      <c r="N39" s="14" t="str">
        <f t="shared" ca="1" si="6"/>
        <v>Joined: Nov 25, 2025</v>
      </c>
      <c r="O39" s="14">
        <f t="shared" ca="1" si="7"/>
        <v>0</v>
      </c>
      <c r="P39" s="14" t="str">
        <f t="shared" ca="1" si="8"/>
        <v>🎉 Anniversary Today!</v>
      </c>
      <c r="Q39" s="14" t="str">
        <f t="shared" ca="1" si="9"/>
        <v>Days remaining in 2025: 36</v>
      </c>
      <c r="R39" s="14" t="str">
        <f t="shared" ca="1" si="10"/>
        <v>25-Nov-2025</v>
      </c>
    </row>
    <row r="40" spans="1:18" x14ac:dyDescent="0.3">
      <c r="K40"/>
    </row>
  </sheetData>
  <mergeCells count="11">
    <mergeCell ref="B7:I7"/>
    <mergeCell ref="B8:I8"/>
    <mergeCell ref="B9:I9"/>
    <mergeCell ref="B10:I10"/>
    <mergeCell ref="B11:I11"/>
    <mergeCell ref="B6:I6"/>
    <mergeCell ref="A1:I1"/>
    <mergeCell ref="B2:I2"/>
    <mergeCell ref="B3:I3"/>
    <mergeCell ref="B4:I4"/>
    <mergeCell ref="B5:I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E1</vt:lpstr>
      <vt:lpstr>E2</vt:lpstr>
      <vt:lpstr>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Gulfam Ahmad</dc:creator>
  <cp:lastModifiedBy>Gulfam Ahmad</cp:lastModifiedBy>
  <dcterms:created xsi:type="dcterms:W3CDTF">2025-11-15T15:44:47Z</dcterms:created>
  <dcterms:modified xsi:type="dcterms:W3CDTF">2025-11-25T18:30:38Z</dcterms:modified>
</cp:coreProperties>
</file>