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D:\Youtube Content\Excel Test Solution\"/>
    </mc:Choice>
  </mc:AlternateContent>
  <xr:revisionPtr revIDLastSave="0" documentId="13_ncr:1_{DDBCA6EF-3C90-4D87-8D91-E807357C219E}" xr6:coauthVersionLast="47" xr6:coauthVersionMax="47" xr10:uidLastSave="{00000000-0000-0000-0000-000000000000}"/>
  <bookViews>
    <workbookView xWindow="28680" yWindow="-120" windowWidth="29040" windowHeight="15720" xr2:uid="{675623DA-751B-4835-8612-C18C79CFE65C}"/>
  </bookViews>
  <sheets>
    <sheet name="E1" sheetId="3" r:id="rId1"/>
    <sheet name="E2" sheetId="6" r:id="rId2"/>
  </sheets>
  <definedNames>
    <definedName name="_xlnm._FilterDatabase" localSheetId="0" hidden="1">'E1'!$A$14:$S$39</definedName>
    <definedName name="_xlnm._FilterDatabase" localSheetId="1" hidden="1">'E2'!$A$13:$S$38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5" i="6" l="1" a="1"/>
  <c r="J15" i="6" s="1"/>
  <c r="K15" i="6" a="1"/>
  <c r="K15" i="6" s="1"/>
  <c r="L15" i="6"/>
  <c r="M15" i="6"/>
  <c r="N15" i="6"/>
  <c r="O15" i="6"/>
  <c r="P15" i="6"/>
  <c r="Q15" i="6"/>
  <c r="R15" i="6"/>
  <c r="J16" i="6" a="1"/>
  <c r="J16" i="6" s="1"/>
  <c r="K16" i="6" a="1"/>
  <c r="K16" i="6"/>
  <c r="L16" i="6"/>
  <c r="M16" i="6"/>
  <c r="N16" i="6"/>
  <c r="O16" i="6"/>
  <c r="P16" i="6"/>
  <c r="Q16" i="6"/>
  <c r="R16" i="6"/>
  <c r="J17" i="6" a="1"/>
  <c r="J17" i="6" s="1"/>
  <c r="K17" i="6" a="1"/>
  <c r="K17" i="6"/>
  <c r="L17" i="6"/>
  <c r="M17" i="6"/>
  <c r="N17" i="6"/>
  <c r="O17" i="6"/>
  <c r="P17" i="6"/>
  <c r="Q17" i="6"/>
  <c r="R17" i="6"/>
  <c r="J18" i="6" a="1"/>
  <c r="J18" i="6"/>
  <c r="K18" i="6" a="1"/>
  <c r="K18" i="6"/>
  <c r="L18" i="6"/>
  <c r="M18" i="6"/>
  <c r="N18" i="6"/>
  <c r="O18" i="6"/>
  <c r="P18" i="6"/>
  <c r="Q18" i="6"/>
  <c r="R18" i="6"/>
  <c r="J19" i="6" a="1"/>
  <c r="J19" i="6"/>
  <c r="K19" i="6" a="1"/>
  <c r="K19" i="6" s="1"/>
  <c r="L19" i="6"/>
  <c r="M19" i="6"/>
  <c r="N19" i="6"/>
  <c r="O19" i="6"/>
  <c r="P19" i="6"/>
  <c r="Q19" i="6"/>
  <c r="R19" i="6"/>
  <c r="J20" i="6" a="1"/>
  <c r="J20" i="6"/>
  <c r="K20" i="6" a="1"/>
  <c r="K20" i="6" s="1"/>
  <c r="L20" i="6"/>
  <c r="M20" i="6"/>
  <c r="N20" i="6"/>
  <c r="O20" i="6"/>
  <c r="P20" i="6"/>
  <c r="Q20" i="6"/>
  <c r="R20" i="6"/>
  <c r="J21" i="6" a="1"/>
  <c r="J21" i="6" s="1"/>
  <c r="K21" i="6" a="1"/>
  <c r="K21" i="6"/>
  <c r="L21" i="6"/>
  <c r="M21" i="6"/>
  <c r="N21" i="6"/>
  <c r="O21" i="6"/>
  <c r="P21" i="6"/>
  <c r="Q21" i="6"/>
  <c r="R21" i="6"/>
  <c r="J22" i="6" a="1"/>
  <c r="J22" i="6"/>
  <c r="K22" i="6" a="1"/>
  <c r="K22" i="6" s="1"/>
  <c r="L22" i="6"/>
  <c r="M22" i="6"/>
  <c r="N22" i="6"/>
  <c r="O22" i="6"/>
  <c r="P22" i="6"/>
  <c r="Q22" i="6"/>
  <c r="R22" i="6"/>
  <c r="J23" i="6" a="1"/>
  <c r="J23" i="6"/>
  <c r="K23" i="6" a="1"/>
  <c r="K23" i="6"/>
  <c r="L23" i="6"/>
  <c r="M23" i="6"/>
  <c r="N23" i="6"/>
  <c r="O23" i="6"/>
  <c r="P23" i="6"/>
  <c r="Q23" i="6"/>
  <c r="R23" i="6"/>
  <c r="J24" i="6" a="1"/>
  <c r="J24" i="6"/>
  <c r="K24" i="6" a="1"/>
  <c r="K24" i="6" s="1"/>
  <c r="L24" i="6"/>
  <c r="M24" i="6"/>
  <c r="N24" i="6"/>
  <c r="O24" i="6"/>
  <c r="P24" i="6"/>
  <c r="Q24" i="6"/>
  <c r="R24" i="6"/>
  <c r="J25" i="6" a="1"/>
  <c r="J25" i="6" s="1"/>
  <c r="K25" i="6" a="1"/>
  <c r="K25" i="6"/>
  <c r="L25" i="6"/>
  <c r="M25" i="6"/>
  <c r="N25" i="6"/>
  <c r="O25" i="6"/>
  <c r="P25" i="6"/>
  <c r="Q25" i="6"/>
  <c r="R25" i="6"/>
  <c r="J26" i="6" a="1"/>
  <c r="J26" i="6"/>
  <c r="K26" i="6" a="1"/>
  <c r="K26" i="6" s="1"/>
  <c r="L26" i="6"/>
  <c r="M26" i="6"/>
  <c r="N26" i="6"/>
  <c r="O26" i="6"/>
  <c r="P26" i="6"/>
  <c r="Q26" i="6"/>
  <c r="R26" i="6"/>
  <c r="J27" i="6" a="1"/>
  <c r="J27" i="6"/>
  <c r="K27" i="6" a="1"/>
  <c r="K27" i="6" s="1"/>
  <c r="L27" i="6"/>
  <c r="M27" i="6"/>
  <c r="N27" i="6"/>
  <c r="O27" i="6"/>
  <c r="P27" i="6"/>
  <c r="Q27" i="6"/>
  <c r="R27" i="6"/>
  <c r="J28" i="6" a="1"/>
  <c r="J28" i="6" s="1"/>
  <c r="K28" i="6" a="1"/>
  <c r="K28" i="6"/>
  <c r="L28" i="6"/>
  <c r="M28" i="6"/>
  <c r="N28" i="6"/>
  <c r="O28" i="6"/>
  <c r="P28" i="6"/>
  <c r="Q28" i="6"/>
  <c r="R28" i="6"/>
  <c r="J29" i="6" a="1"/>
  <c r="J29" i="6"/>
  <c r="K29" i="6" a="1"/>
  <c r="K29" i="6"/>
  <c r="L29" i="6"/>
  <c r="M29" i="6"/>
  <c r="N29" i="6"/>
  <c r="O29" i="6"/>
  <c r="P29" i="6"/>
  <c r="Q29" i="6"/>
  <c r="R29" i="6"/>
  <c r="J30" i="6" a="1"/>
  <c r="J30" i="6" s="1"/>
  <c r="K30" i="6" a="1"/>
  <c r="K30" i="6"/>
  <c r="L30" i="6"/>
  <c r="M30" i="6"/>
  <c r="N30" i="6"/>
  <c r="O30" i="6"/>
  <c r="P30" i="6"/>
  <c r="Q30" i="6"/>
  <c r="R30" i="6"/>
  <c r="J31" i="6" a="1"/>
  <c r="J31" i="6"/>
  <c r="K31" i="6" a="1"/>
  <c r="K31" i="6" s="1"/>
  <c r="L31" i="6"/>
  <c r="M31" i="6"/>
  <c r="N31" i="6"/>
  <c r="O31" i="6"/>
  <c r="P31" i="6"/>
  <c r="Q31" i="6"/>
  <c r="R31" i="6"/>
  <c r="J32" i="6" a="1"/>
  <c r="J32" i="6" s="1"/>
  <c r="K32" i="6" a="1"/>
  <c r="K32" i="6"/>
  <c r="L32" i="6"/>
  <c r="M32" i="6"/>
  <c r="N32" i="6"/>
  <c r="O32" i="6"/>
  <c r="P32" i="6"/>
  <c r="Q32" i="6"/>
  <c r="R32" i="6"/>
  <c r="J33" i="6" a="1"/>
  <c r="J33" i="6" s="1"/>
  <c r="K33" i="6" a="1"/>
  <c r="K33" i="6"/>
  <c r="L33" i="6"/>
  <c r="M33" i="6"/>
  <c r="N33" i="6"/>
  <c r="O33" i="6"/>
  <c r="P33" i="6"/>
  <c r="Q33" i="6"/>
  <c r="R33" i="6"/>
  <c r="J34" i="6" a="1"/>
  <c r="J34" i="6"/>
  <c r="K34" i="6" a="1"/>
  <c r="K34" i="6"/>
  <c r="L34" i="6"/>
  <c r="M34" i="6"/>
  <c r="N34" i="6"/>
  <c r="O34" i="6"/>
  <c r="P34" i="6"/>
  <c r="Q34" i="6"/>
  <c r="R34" i="6"/>
  <c r="J35" i="6" a="1"/>
  <c r="J35" i="6"/>
  <c r="K35" i="6" a="1"/>
  <c r="K35" i="6" s="1"/>
  <c r="L35" i="6"/>
  <c r="M35" i="6"/>
  <c r="N35" i="6"/>
  <c r="O35" i="6"/>
  <c r="P35" i="6"/>
  <c r="Q35" i="6"/>
  <c r="R35" i="6"/>
  <c r="J36" i="6" a="1"/>
  <c r="J36" i="6"/>
  <c r="K36" i="6" a="1"/>
  <c r="K36" i="6" s="1"/>
  <c r="L36" i="6"/>
  <c r="M36" i="6"/>
  <c r="N36" i="6"/>
  <c r="O36" i="6"/>
  <c r="P36" i="6"/>
  <c r="Q36" i="6"/>
  <c r="R36" i="6"/>
  <c r="J37" i="6" a="1"/>
  <c r="J37" i="6" s="1"/>
  <c r="K37" i="6" a="1"/>
  <c r="K37" i="6"/>
  <c r="L37" i="6"/>
  <c r="M37" i="6"/>
  <c r="N37" i="6"/>
  <c r="O37" i="6"/>
  <c r="P37" i="6"/>
  <c r="Q37" i="6"/>
  <c r="R37" i="6"/>
  <c r="J38" i="6" a="1"/>
  <c r="J38" i="6"/>
  <c r="K38" i="6" a="1"/>
  <c r="K38" i="6" s="1"/>
  <c r="L38" i="6"/>
  <c r="M38" i="6"/>
  <c r="N38" i="6"/>
  <c r="O38" i="6"/>
  <c r="P38" i="6"/>
  <c r="Q38" i="6"/>
  <c r="R38" i="6"/>
  <c r="R14" i="6"/>
  <c r="Q14" i="6"/>
  <c r="P14" i="6"/>
  <c r="O14" i="6"/>
  <c r="N14" i="6"/>
  <c r="M14" i="6"/>
  <c r="L14" i="6"/>
  <c r="K14" i="6" a="1"/>
  <c r="K14" i="6" s="1"/>
  <c r="J14" i="6" a="1"/>
  <c r="J14" i="6" s="1"/>
  <c r="S16" i="3" a="1"/>
  <c r="S16" i="3" s="1"/>
  <c r="S17" i="3" a="1"/>
  <c r="S17" i="3" s="1"/>
  <c r="S18" i="3" a="1"/>
  <c r="S18" i="3"/>
  <c r="S19" i="3" a="1"/>
  <c r="S19" i="3" s="1"/>
  <c r="S20" i="3" a="1"/>
  <c r="S20" i="3" s="1"/>
  <c r="S21" i="3" a="1"/>
  <c r="S21" i="3"/>
  <c r="S22" i="3" a="1"/>
  <c r="S22" i="3"/>
  <c r="S23" i="3" a="1"/>
  <c r="S23" i="3" s="1"/>
  <c r="S24" i="3" a="1"/>
  <c r="S24" i="3" s="1"/>
  <c r="S25" i="3" a="1"/>
  <c r="S25" i="3" s="1"/>
  <c r="S26" i="3" a="1"/>
  <c r="S26" i="3"/>
  <c r="S27" i="3" a="1"/>
  <c r="S27" i="3" s="1"/>
  <c r="S28" i="3" a="1"/>
  <c r="S28" i="3" s="1"/>
  <c r="S29" i="3" a="1"/>
  <c r="S29" i="3"/>
  <c r="S30" i="3" a="1"/>
  <c r="S30" i="3" s="1"/>
  <c r="S31" i="3" a="1"/>
  <c r="S31" i="3" s="1"/>
  <c r="S32" i="3" a="1"/>
  <c r="S32" i="3" s="1"/>
  <c r="S33" i="3" a="1"/>
  <c r="S33" i="3" s="1"/>
  <c r="S34" i="3" a="1"/>
  <c r="S34" i="3"/>
  <c r="S35" i="3" a="1"/>
  <c r="S35" i="3" s="1"/>
  <c r="S36" i="3" a="1"/>
  <c r="S36" i="3" s="1"/>
  <c r="S37" i="3" a="1"/>
  <c r="S37" i="3"/>
  <c r="S38" i="3" a="1"/>
  <c r="S38" i="3"/>
  <c r="S39" i="3" a="1"/>
  <c r="S39" i="3" s="1"/>
  <c r="S15" i="3" a="1"/>
  <c r="S15" i="3" s="1"/>
  <c r="J16" i="3"/>
  <c r="K16" i="3"/>
  <c r="L16" i="3"/>
  <c r="M16" i="3"/>
  <c r="N16" i="3"/>
  <c r="O16" i="3"/>
  <c r="P16" i="3" a="1"/>
  <c r="P16" i="3" s="1"/>
  <c r="Q16" i="3" a="1"/>
  <c r="Q16" i="3" s="1"/>
  <c r="R16" i="3" a="1"/>
  <c r="R16" i="3" s="1"/>
  <c r="J17" i="3"/>
  <c r="K17" i="3"/>
  <c r="L17" i="3"/>
  <c r="M17" i="3"/>
  <c r="N17" i="3"/>
  <c r="O17" i="3"/>
  <c r="P17" i="3" a="1"/>
  <c r="P17" i="3" s="1"/>
  <c r="Q17" i="3" a="1"/>
  <c r="Q17" i="3" s="1"/>
  <c r="R17" i="3" a="1"/>
  <c r="R17" i="3" s="1"/>
  <c r="J18" i="3"/>
  <c r="K18" i="3"/>
  <c r="L18" i="3"/>
  <c r="M18" i="3"/>
  <c r="N18" i="3"/>
  <c r="O18" i="3"/>
  <c r="P18" i="3" a="1"/>
  <c r="P18" i="3" s="1"/>
  <c r="Q18" i="3" a="1"/>
  <c r="Q18" i="3" s="1"/>
  <c r="R18" i="3" a="1"/>
  <c r="R18" i="3" s="1"/>
  <c r="J19" i="3"/>
  <c r="K19" i="3"/>
  <c r="L19" i="3"/>
  <c r="M19" i="3"/>
  <c r="N19" i="3"/>
  <c r="O19" i="3"/>
  <c r="P19" i="3" a="1"/>
  <c r="P19" i="3" s="1"/>
  <c r="Q19" i="3" a="1"/>
  <c r="Q19" i="3" s="1"/>
  <c r="R19" i="3" a="1"/>
  <c r="R19" i="3" s="1"/>
  <c r="J20" i="3"/>
  <c r="K20" i="3"/>
  <c r="L20" i="3"/>
  <c r="M20" i="3"/>
  <c r="N20" i="3"/>
  <c r="O20" i="3"/>
  <c r="P20" i="3" a="1"/>
  <c r="P20" i="3"/>
  <c r="Q20" i="3" a="1"/>
  <c r="Q20" i="3" s="1"/>
  <c r="R20" i="3" a="1"/>
  <c r="R20" i="3" s="1"/>
  <c r="J21" i="3"/>
  <c r="K21" i="3"/>
  <c r="L21" i="3"/>
  <c r="M21" i="3"/>
  <c r="N21" i="3"/>
  <c r="O21" i="3"/>
  <c r="P21" i="3" a="1"/>
  <c r="P21" i="3" s="1"/>
  <c r="Q21" i="3" a="1"/>
  <c r="Q21" i="3"/>
  <c r="R21" i="3" a="1"/>
  <c r="R21" i="3" s="1"/>
  <c r="J22" i="3"/>
  <c r="K22" i="3"/>
  <c r="L22" i="3"/>
  <c r="M22" i="3"/>
  <c r="N22" i="3"/>
  <c r="O22" i="3"/>
  <c r="P22" i="3" a="1"/>
  <c r="P22" i="3" s="1"/>
  <c r="Q22" i="3" a="1"/>
  <c r="Q22" i="3" s="1"/>
  <c r="R22" i="3" a="1"/>
  <c r="R22" i="3"/>
  <c r="J23" i="3"/>
  <c r="K23" i="3"/>
  <c r="L23" i="3"/>
  <c r="M23" i="3"/>
  <c r="N23" i="3"/>
  <c r="O23" i="3"/>
  <c r="P23" i="3" a="1"/>
  <c r="P23" i="3" s="1"/>
  <c r="Q23" i="3" a="1"/>
  <c r="Q23" i="3" s="1"/>
  <c r="R23" i="3" a="1"/>
  <c r="R23" i="3" s="1"/>
  <c r="J24" i="3"/>
  <c r="K24" i="3"/>
  <c r="L24" i="3"/>
  <c r="M24" i="3"/>
  <c r="N24" i="3"/>
  <c r="O24" i="3"/>
  <c r="P24" i="3" a="1"/>
  <c r="P24" i="3" s="1"/>
  <c r="Q24" i="3" a="1"/>
  <c r="Q24" i="3" s="1"/>
  <c r="R24" i="3" a="1"/>
  <c r="R24" i="3" s="1"/>
  <c r="J25" i="3"/>
  <c r="K25" i="3"/>
  <c r="L25" i="3"/>
  <c r="M25" i="3"/>
  <c r="N25" i="3"/>
  <c r="O25" i="3"/>
  <c r="P25" i="3" a="1"/>
  <c r="P25" i="3" s="1"/>
  <c r="Q25" i="3" a="1"/>
  <c r="Q25" i="3" s="1"/>
  <c r="R25" i="3" a="1"/>
  <c r="R25" i="3" s="1"/>
  <c r="J26" i="3"/>
  <c r="K26" i="3"/>
  <c r="L26" i="3"/>
  <c r="M26" i="3"/>
  <c r="N26" i="3"/>
  <c r="O26" i="3"/>
  <c r="P26" i="3" a="1"/>
  <c r="P26" i="3" s="1"/>
  <c r="Q26" i="3" a="1"/>
  <c r="Q26" i="3" s="1"/>
  <c r="R26" i="3" a="1"/>
  <c r="R26" i="3" s="1"/>
  <c r="J27" i="3"/>
  <c r="K27" i="3"/>
  <c r="L27" i="3"/>
  <c r="M27" i="3"/>
  <c r="N27" i="3"/>
  <c r="O27" i="3"/>
  <c r="P27" i="3" a="1"/>
  <c r="P27" i="3" s="1"/>
  <c r="Q27" i="3" a="1"/>
  <c r="Q27" i="3" s="1"/>
  <c r="R27" i="3" a="1"/>
  <c r="R27" i="3" s="1"/>
  <c r="J28" i="3"/>
  <c r="K28" i="3"/>
  <c r="L28" i="3"/>
  <c r="M28" i="3"/>
  <c r="N28" i="3"/>
  <c r="O28" i="3"/>
  <c r="P28" i="3" a="1"/>
  <c r="P28" i="3"/>
  <c r="Q28" i="3" a="1"/>
  <c r="Q28" i="3" s="1"/>
  <c r="R28" i="3" a="1"/>
  <c r="R28" i="3" s="1"/>
  <c r="J29" i="3"/>
  <c r="K29" i="3"/>
  <c r="L29" i="3"/>
  <c r="M29" i="3"/>
  <c r="N29" i="3"/>
  <c r="O29" i="3"/>
  <c r="P29" i="3" a="1"/>
  <c r="P29" i="3" s="1"/>
  <c r="Q29" i="3" a="1"/>
  <c r="Q29" i="3"/>
  <c r="R29" i="3" a="1"/>
  <c r="R29" i="3" s="1"/>
  <c r="J30" i="3"/>
  <c r="K30" i="3"/>
  <c r="L30" i="3"/>
  <c r="M30" i="3"/>
  <c r="N30" i="3"/>
  <c r="O30" i="3"/>
  <c r="P30" i="3" a="1"/>
  <c r="P30" i="3" s="1"/>
  <c r="Q30" i="3" a="1"/>
  <c r="Q30" i="3" s="1"/>
  <c r="R30" i="3" a="1"/>
  <c r="R30" i="3"/>
  <c r="J31" i="3"/>
  <c r="K31" i="3"/>
  <c r="L31" i="3"/>
  <c r="M31" i="3"/>
  <c r="N31" i="3"/>
  <c r="O31" i="3"/>
  <c r="P31" i="3" a="1"/>
  <c r="P31" i="3" s="1"/>
  <c r="Q31" i="3" a="1"/>
  <c r="Q31" i="3" s="1"/>
  <c r="R31" i="3" a="1"/>
  <c r="R31" i="3" s="1"/>
  <c r="J32" i="3"/>
  <c r="K32" i="3"/>
  <c r="L32" i="3"/>
  <c r="M32" i="3"/>
  <c r="N32" i="3"/>
  <c r="O32" i="3"/>
  <c r="P32" i="3" a="1"/>
  <c r="P32" i="3" s="1"/>
  <c r="Q32" i="3" a="1"/>
  <c r="Q32" i="3" s="1"/>
  <c r="R32" i="3" a="1"/>
  <c r="R32" i="3" s="1"/>
  <c r="J33" i="3"/>
  <c r="K33" i="3"/>
  <c r="L33" i="3"/>
  <c r="M33" i="3"/>
  <c r="N33" i="3"/>
  <c r="O33" i="3"/>
  <c r="P33" i="3" a="1"/>
  <c r="P33" i="3" s="1"/>
  <c r="Q33" i="3" a="1"/>
  <c r="Q33" i="3" s="1"/>
  <c r="R33" i="3" a="1"/>
  <c r="R33" i="3" s="1"/>
  <c r="J34" i="3"/>
  <c r="K34" i="3"/>
  <c r="L34" i="3"/>
  <c r="M34" i="3"/>
  <c r="N34" i="3"/>
  <c r="O34" i="3"/>
  <c r="P34" i="3" a="1"/>
  <c r="P34" i="3" s="1"/>
  <c r="Q34" i="3" a="1"/>
  <c r="Q34" i="3" s="1"/>
  <c r="R34" i="3" a="1"/>
  <c r="R34" i="3" s="1"/>
  <c r="J35" i="3"/>
  <c r="K35" i="3"/>
  <c r="L35" i="3"/>
  <c r="M35" i="3"/>
  <c r="N35" i="3"/>
  <c r="O35" i="3"/>
  <c r="P35" i="3" a="1"/>
  <c r="P35" i="3" s="1"/>
  <c r="Q35" i="3" a="1"/>
  <c r="Q35" i="3" s="1"/>
  <c r="R35" i="3" a="1"/>
  <c r="R35" i="3" s="1"/>
  <c r="J36" i="3"/>
  <c r="K36" i="3"/>
  <c r="L36" i="3"/>
  <c r="M36" i="3"/>
  <c r="N36" i="3"/>
  <c r="O36" i="3"/>
  <c r="P36" i="3" a="1"/>
  <c r="P36" i="3"/>
  <c r="Q36" i="3" a="1"/>
  <c r="Q36" i="3" s="1"/>
  <c r="R36" i="3" a="1"/>
  <c r="R36" i="3" s="1"/>
  <c r="J37" i="3"/>
  <c r="K37" i="3"/>
  <c r="L37" i="3"/>
  <c r="M37" i="3"/>
  <c r="N37" i="3"/>
  <c r="O37" i="3"/>
  <c r="P37" i="3" a="1"/>
  <c r="P37" i="3" s="1"/>
  <c r="Q37" i="3" a="1"/>
  <c r="Q37" i="3"/>
  <c r="R37" i="3" a="1"/>
  <c r="R37" i="3" s="1"/>
  <c r="J38" i="3"/>
  <c r="K38" i="3"/>
  <c r="L38" i="3"/>
  <c r="M38" i="3"/>
  <c r="N38" i="3"/>
  <c r="O38" i="3"/>
  <c r="P38" i="3" a="1"/>
  <c r="P38" i="3" s="1"/>
  <c r="Q38" i="3" a="1"/>
  <c r="Q38" i="3" s="1"/>
  <c r="R38" i="3" a="1"/>
  <c r="R38" i="3"/>
  <c r="J39" i="3"/>
  <c r="K39" i="3"/>
  <c r="L39" i="3"/>
  <c r="M39" i="3"/>
  <c r="N39" i="3"/>
  <c r="O39" i="3"/>
  <c r="P39" i="3" a="1"/>
  <c r="P39" i="3" s="1"/>
  <c r="Q39" i="3" a="1"/>
  <c r="Q39" i="3" s="1"/>
  <c r="R39" i="3" a="1"/>
  <c r="R39" i="3" s="1"/>
  <c r="R15" i="3" a="1"/>
  <c r="R15" i="3" s="1"/>
  <c r="Q15" i="3" a="1"/>
  <c r="Q15" i="3" s="1"/>
  <c r="P15" i="3" a="1"/>
  <c r="P15" i="3" s="1"/>
  <c r="O15" i="3"/>
  <c r="N15" i="3"/>
  <c r="M15" i="3"/>
  <c r="L15" i="3"/>
  <c r="K15" i="3"/>
  <c r="J15" i="3"/>
  <c r="K13" i="6"/>
  <c r="L13" i="6" s="1"/>
  <c r="M13" i="6" s="1"/>
  <c r="N13" i="6" s="1"/>
  <c r="O13" i="6" s="1"/>
  <c r="P13" i="6" s="1"/>
  <c r="Q13" i="6" s="1"/>
  <c r="R13" i="6" s="1"/>
  <c r="L14" i="3"/>
  <c r="M14" i="3"/>
  <c r="N14" i="3"/>
  <c r="O14" i="3" s="1"/>
  <c r="P14" i="3" s="1"/>
  <c r="Q14" i="3" s="1"/>
  <c r="R14" i="3" s="1"/>
  <c r="S14" i="3" s="1"/>
  <c r="K14" i="3"/>
</calcChain>
</file>

<file path=xl/metadata.xml><?xml version="1.0" encoding="utf-8"?>
<metadata xmlns="http://schemas.openxmlformats.org/spreadsheetml/2006/main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haredStrings.xml><?xml version="1.0" encoding="utf-8"?>
<sst xmlns="http://schemas.openxmlformats.org/spreadsheetml/2006/main" count="239" uniqueCount="86">
  <si>
    <t>Questions</t>
  </si>
  <si>
    <t>john may</t>
  </si>
  <si>
    <t>peter white</t>
  </si>
  <si>
    <t>carl nowak</t>
  </si>
  <si>
    <t>george ramsay</t>
  </si>
  <si>
    <t>mertl pavel</t>
  </si>
  <si>
    <t>sarah chen</t>
  </si>
  <si>
    <t>Employee ID</t>
  </si>
  <si>
    <t>Employee Name</t>
  </si>
  <si>
    <t>Department</t>
  </si>
  <si>
    <t>Performance Rating</t>
  </si>
  <si>
    <t>Salary</t>
  </si>
  <si>
    <t>Experience Years</t>
  </si>
  <si>
    <t>Attendance %</t>
  </si>
  <si>
    <t>Projects Completed</t>
  </si>
  <si>
    <t>Bonus Eligible</t>
  </si>
  <si>
    <t>EMP001</t>
  </si>
  <si>
    <t>Sales</t>
  </si>
  <si>
    <t>Yes</t>
  </si>
  <si>
    <t>EMP002</t>
  </si>
  <si>
    <t>IT</t>
  </si>
  <si>
    <t>EMP003</t>
  </si>
  <si>
    <t>HR</t>
  </si>
  <si>
    <t>EMP004</t>
  </si>
  <si>
    <t>Finance</t>
  </si>
  <si>
    <t>No</t>
  </si>
  <si>
    <t>EMP005</t>
  </si>
  <si>
    <t>Operations</t>
  </si>
  <si>
    <t>EMP006</t>
  </si>
  <si>
    <t>EMP007</t>
  </si>
  <si>
    <t>alice johnson</t>
  </si>
  <si>
    <t>EMP008</t>
  </si>
  <si>
    <t>bob smith</t>
  </si>
  <si>
    <t>EMP009</t>
  </si>
  <si>
    <t>carol davis</t>
  </si>
  <si>
    <t>EMP010</t>
  </si>
  <si>
    <t>diana prince</t>
  </si>
  <si>
    <t>EMP011</t>
  </si>
  <si>
    <t>evan moore</t>
  </si>
  <si>
    <t>EMP012</t>
  </si>
  <si>
    <t>frank miller</t>
  </si>
  <si>
    <t>EMP013</t>
  </si>
  <si>
    <t>grace lee</t>
  </si>
  <si>
    <t>EMP014</t>
  </si>
  <si>
    <t>henry wilson</t>
  </si>
  <si>
    <t>EMP015</t>
  </si>
  <si>
    <t>iris anderson</t>
  </si>
  <si>
    <t>EMP016</t>
  </si>
  <si>
    <t>jack brown</t>
  </si>
  <si>
    <t>EMP017</t>
  </si>
  <si>
    <t>karen thomas</t>
  </si>
  <si>
    <t>EMP018</t>
  </si>
  <si>
    <t>liam martin</t>
  </si>
  <si>
    <t>EMP019</t>
  </si>
  <si>
    <t>maria garcia</t>
  </si>
  <si>
    <t>EMP020</t>
  </si>
  <si>
    <t>nina taylor</t>
  </si>
  <si>
    <t>EMP021</t>
  </si>
  <si>
    <t>oscar harris</t>
  </si>
  <si>
    <t>EMP022</t>
  </si>
  <si>
    <t>patricia clark</t>
  </si>
  <si>
    <t>EMP023</t>
  </si>
  <si>
    <t>quinn lewis</t>
  </si>
  <si>
    <t>EMP024</t>
  </si>
  <si>
    <t>rachel walker</t>
  </si>
  <si>
    <t>EMP025</t>
  </si>
  <si>
    <t>steve hall</t>
  </si>
  <si>
    <t>Create a formula to check if Performance Rating is 4 or higher. If yes, display 'High Performer', otherwise 'Needs Improvement'?</t>
  </si>
  <si>
    <t>Check if Bonus Eligible is 'Yes'. If yes, display 'Grant Bonus', otherwise 'No Bonus'?</t>
  </si>
  <si>
    <t>Create a performance grade formula. Rating 5='Excellent', Rating 4='Good', Rating 3='Average', Rating 2='Poor', else 'Unknown'?</t>
  </si>
  <si>
    <t>Create a salary bracket formula. &gt;=$50000='Senior', $35000-$49999='Mid', &lt;$35000='Junior'?</t>
  </si>
  <si>
    <t>Create experience level classification. &lt;2 years='Entry', 2-5 years='Intermediate', 6-8 years='Senior', &gt;8 years='Expert'?</t>
  </si>
  <si>
    <t>Create performance grading with IFS. Rating 5='Excellent', 4='Good', 3='Average', 2='Poor', else='Unknown'?</t>
  </si>
  <si>
    <t>Create department bonus multiplier with IFS. Sales=1.2x, IT=1.3x, HR=1.1x, Finance=1.15x, Operations=1.0x?</t>
  </si>
  <si>
    <t>Create attendance tier with IFS. &gt;=95%='Excellent', &gt;=90%='Good', &gt;=85%='Average', &lt;85%='Needs Improvement'?</t>
  </si>
  <si>
    <t>Create department code mapping with SWITCH. Sales='S', IT='I', HR='H', Finance='F', Operations='O'?</t>
  </si>
  <si>
    <t>Create bonus status with SWITCH. If Bonus Eligible: Yes='Eligible', No='Not Eligible'?</t>
  </si>
  <si>
    <t>Create experience badge with SWITCH. If Exp Years: 1='Fresher', 2-5='Professional', 6-8='Senior', 9-10='Expert'?</t>
  </si>
  <si>
    <t>Check if eligible for promotion: Performance &gt;= 4 AND Experience &gt;= 5. Display 'Eligible for Promotion' or 'Not Eligible'?</t>
  </si>
  <si>
    <t>Check if employee qualifies for top tier bonus: Performance = 5 AND Projects &gt;= 10. Display '$5000' or '$2000'?</t>
  </si>
  <si>
    <t>Check if employee can mentor others: Attendance &gt;= 90% AND Experience &gt;= 5 AND Bonus Eligible = 'Yes'. Display 'Can Mentor' or 'Cannot Mentor'?</t>
  </si>
  <si>
    <t>Check if employee needs training: Performance &lt;= 2 OR Attendance &lt; 85%. Display 'Needs Training' or 'No Training Required'?</t>
  </si>
  <si>
    <t>Check if employee is high-value: Performance &gt;= 5 OR Projects &gt;= 11. Display 'High Value' or 'Regular'?</t>
  </si>
  <si>
    <t>Check if employee needs support: Salary &lt; $35000 OR Experience &lt; 2 OR Bonus Eligible = 'No'. Display 'Needs Support' or 'Self-Sufficient'?</t>
  </si>
  <si>
    <t>Use IFNA to safely calculate productivity metric. Formula: Projects / Experience. If error, display 'Insufficient Data'?</t>
  </si>
  <si>
    <t>Check if Salary is less than $47000. If yes, display 'Low Salary', otherwise 'Competitive Salary'?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</si>
</sst>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_-[$$-409]* #,##0_ ;_-[$$-409]* \-#,##0\ ;_-[$$-409]* &quot;-&quot;??_ ;_-@_ 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/>
    <xf numFmtId="0" fontId="3" fillId="0" borderId="1" xfId="0" applyFont="1" applyBorder="1" applyAlignment="1">
      <alignment horizontal="center" vertical="center"/>
    </xf>
    <xf numFmtId="0" fontId="3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 wrapText="1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0" fillId="0" borderId="1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2" fillId="3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1" defaultTableStyle="TableStyleMedium2" defaultPivotStyle="PivotStyleLight16">
    <tableStyle name="Invisible" pivot="0" table="0" count="0" xr9:uid="{E0E61BF6-50F8-4E94-9DB0-90E29C291136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eetMetadata" Target="metadata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01724A-3CE4-4798-A357-7C8708367A42}">
  <dimension ref="A1:X40"/>
  <sheetViews>
    <sheetView showGridLines="0" tabSelected="1" workbookViewId="0">
      <selection sqref="A1:I1"/>
    </sheetView>
  </sheetViews>
  <sheetFormatPr defaultRowHeight="14.4" x14ac:dyDescent="0.3"/>
  <cols>
    <col min="1" max="1" width="9.5546875" style="7" bestFit="1" customWidth="1"/>
    <col min="2" max="2" width="13.5546875" style="7" bestFit="1" customWidth="1"/>
    <col min="3" max="3" width="11.33203125" style="7" bestFit="1" customWidth="1"/>
    <col min="4" max="4" width="16.6640625" style="7" customWidth="1"/>
    <col min="5" max="5" width="11.109375" style="7" bestFit="1" customWidth="1"/>
    <col min="6" max="6" width="10.5546875" style="7" bestFit="1" customWidth="1"/>
    <col min="7" max="7" width="14.44140625" style="7" bestFit="1" customWidth="1"/>
    <col min="8" max="8" width="19.6640625" style="7" bestFit="1" customWidth="1"/>
    <col min="9" max="9" width="14.33203125" bestFit="1" customWidth="1"/>
    <col min="10" max="10" width="20.109375" bestFit="1" customWidth="1"/>
    <col min="11" max="11" width="18.6640625" style="6" bestFit="1" customWidth="1"/>
    <col min="12" max="12" width="12.6640625" bestFit="1" customWidth="1"/>
    <col min="13" max="13" width="9.33203125" bestFit="1" customWidth="1"/>
    <col min="14" max="14" width="6.88671875" bestFit="1" customWidth="1"/>
    <col min="15" max="15" width="13.21875" bestFit="1" customWidth="1"/>
    <col min="16" max="16" width="10.44140625" bestFit="1" customWidth="1"/>
    <col min="17" max="17" width="5.88671875" bestFit="1" customWidth="1"/>
    <col min="18" max="18" width="9.33203125" bestFit="1" customWidth="1"/>
    <col min="19" max="19" width="3.21875" bestFit="1" customWidth="1"/>
  </cols>
  <sheetData>
    <row r="1" spans="1:24" s="3" customFormat="1" ht="28.8" customHeight="1" x14ac:dyDescent="0.3">
      <c r="A1" s="18" t="s">
        <v>0</v>
      </c>
      <c r="B1" s="19"/>
      <c r="C1" s="19"/>
      <c r="D1" s="19"/>
      <c r="E1" s="19"/>
      <c r="F1" s="19"/>
      <c r="G1" s="19"/>
      <c r="H1" s="19"/>
      <c r="I1" s="20"/>
    </row>
    <row r="2" spans="1:24" s="5" customFormat="1" ht="15.6" x14ac:dyDescent="0.3">
      <c r="A2" s="9">
        <v>1</v>
      </c>
      <c r="B2" s="21" t="s">
        <v>67</v>
      </c>
      <c r="C2" s="21"/>
      <c r="D2" s="21"/>
      <c r="E2" s="21"/>
      <c r="F2" s="21"/>
      <c r="G2" s="21"/>
      <c r="H2" s="21"/>
      <c r="I2" s="22"/>
    </row>
    <row r="3" spans="1:24" s="5" customFormat="1" ht="15.6" x14ac:dyDescent="0.3">
      <c r="A3" s="9">
        <v>2</v>
      </c>
      <c r="B3" s="21" t="s">
        <v>85</v>
      </c>
      <c r="C3" s="21"/>
      <c r="D3" s="21"/>
      <c r="E3" s="21"/>
      <c r="F3" s="21"/>
      <c r="G3" s="21"/>
      <c r="H3" s="21"/>
      <c r="I3" s="22"/>
    </row>
    <row r="4" spans="1:24" s="5" customFormat="1" ht="15.6" x14ac:dyDescent="0.3">
      <c r="A4" s="9">
        <v>3</v>
      </c>
      <c r="B4" s="21" t="s">
        <v>68</v>
      </c>
      <c r="C4" s="21"/>
      <c r="D4" s="21"/>
      <c r="E4" s="21"/>
      <c r="F4" s="21"/>
      <c r="G4" s="21"/>
      <c r="H4" s="21"/>
      <c r="I4" s="22"/>
    </row>
    <row r="5" spans="1:24" s="5" customFormat="1" ht="15.6" x14ac:dyDescent="0.3">
      <c r="A5" s="9">
        <v>4</v>
      </c>
      <c r="B5" s="21" t="s">
        <v>69</v>
      </c>
      <c r="C5" s="21"/>
      <c r="D5" s="21"/>
      <c r="E5" s="21"/>
      <c r="F5" s="21"/>
      <c r="G5" s="21"/>
      <c r="H5" s="21"/>
      <c r="I5" s="22"/>
    </row>
    <row r="6" spans="1:24" s="5" customFormat="1" ht="15.6" x14ac:dyDescent="0.3">
      <c r="A6" s="9">
        <v>5</v>
      </c>
      <c r="B6" s="21" t="s">
        <v>70</v>
      </c>
      <c r="C6" s="21"/>
      <c r="D6" s="21"/>
      <c r="E6" s="21"/>
      <c r="F6" s="21"/>
      <c r="G6" s="21"/>
      <c r="H6" s="21"/>
      <c r="I6" s="22"/>
    </row>
    <row r="7" spans="1:24" s="5" customFormat="1" ht="15.6" x14ac:dyDescent="0.3">
      <c r="A7" s="9">
        <v>6</v>
      </c>
      <c r="B7" s="21" t="s">
        <v>71</v>
      </c>
      <c r="C7" s="21"/>
      <c r="D7" s="21"/>
      <c r="E7" s="21"/>
      <c r="F7" s="21"/>
      <c r="G7" s="21"/>
      <c r="H7" s="21"/>
      <c r="I7" s="22"/>
    </row>
    <row r="8" spans="1:24" s="5" customFormat="1" ht="15.6" x14ac:dyDescent="0.3">
      <c r="A8" s="9">
        <v>7</v>
      </c>
      <c r="B8" s="21" t="s">
        <v>72</v>
      </c>
      <c r="C8" s="21"/>
      <c r="D8" s="21"/>
      <c r="E8" s="21"/>
      <c r="F8" s="21"/>
      <c r="G8" s="21"/>
      <c r="H8" s="21"/>
      <c r="I8" s="22"/>
    </row>
    <row r="9" spans="1:24" s="5" customFormat="1" ht="15.6" x14ac:dyDescent="0.3">
      <c r="A9" s="9">
        <v>8</v>
      </c>
      <c r="B9" s="21" t="s">
        <v>73</v>
      </c>
      <c r="C9" s="21"/>
      <c r="D9" s="21"/>
      <c r="E9" s="21"/>
      <c r="F9" s="21"/>
      <c r="G9" s="21"/>
      <c r="H9" s="21"/>
      <c r="I9" s="22"/>
    </row>
    <row r="10" spans="1:24" s="5" customFormat="1" ht="15.6" x14ac:dyDescent="0.3">
      <c r="A10" s="9">
        <v>9</v>
      </c>
      <c r="B10" s="21" t="s">
        <v>74</v>
      </c>
      <c r="C10" s="21"/>
      <c r="D10" s="21"/>
      <c r="E10" s="21"/>
      <c r="F10" s="21"/>
      <c r="G10" s="21"/>
      <c r="H10" s="21"/>
      <c r="I10" s="22"/>
    </row>
    <row r="11" spans="1:24" s="5" customFormat="1" ht="16.2" thickBot="1" x14ac:dyDescent="0.35">
      <c r="A11" s="10">
        <v>10</v>
      </c>
      <c r="B11" s="23" t="s">
        <v>75</v>
      </c>
      <c r="C11" s="23"/>
      <c r="D11" s="23"/>
      <c r="E11" s="23"/>
      <c r="F11" s="23"/>
      <c r="G11" s="23"/>
      <c r="H11" s="23"/>
      <c r="I11" s="24"/>
    </row>
    <row r="12" spans="1:24" s="5" customFormat="1" ht="15.6" x14ac:dyDescent="0.3">
      <c r="A12" s="6"/>
      <c r="B12" s="13"/>
      <c r="C12" s="13"/>
      <c r="D12" s="13"/>
      <c r="E12" s="13"/>
      <c r="F12" s="13"/>
      <c r="G12" s="13"/>
      <c r="H12" s="13"/>
      <c r="I12" s="13"/>
    </row>
    <row r="13" spans="1:24" s="5" customFormat="1" ht="15.6" x14ac:dyDescent="0.3">
      <c r="A13" s="6"/>
      <c r="B13" s="13"/>
      <c r="C13" s="13"/>
      <c r="D13" s="13"/>
      <c r="E13" s="13"/>
      <c r="F13" s="13"/>
      <c r="G13" s="13"/>
      <c r="H13" s="13"/>
      <c r="I13" s="13"/>
    </row>
    <row r="14" spans="1:24" s="5" customFormat="1" ht="28.8" x14ac:dyDescent="0.3">
      <c r="A14" s="8" t="s">
        <v>7</v>
      </c>
      <c r="B14" s="8" t="s">
        <v>8</v>
      </c>
      <c r="C14" s="8" t="s">
        <v>9</v>
      </c>
      <c r="D14" s="8" t="s">
        <v>10</v>
      </c>
      <c r="E14" s="8" t="s">
        <v>11</v>
      </c>
      <c r="F14" s="8" t="s">
        <v>12</v>
      </c>
      <c r="G14" s="14" t="s">
        <v>13</v>
      </c>
      <c r="H14" s="14" t="s">
        <v>14</v>
      </c>
      <c r="I14" s="14" t="s">
        <v>15</v>
      </c>
      <c r="J14" s="25">
        <v>1</v>
      </c>
      <c r="K14" s="25">
        <f>J14+1</f>
        <v>2</v>
      </c>
      <c r="L14" s="25">
        <f t="shared" ref="L14:S14" si="0">K14+1</f>
        <v>3</v>
      </c>
      <c r="M14" s="25">
        <f t="shared" si="0"/>
        <v>4</v>
      </c>
      <c r="N14" s="25">
        <f t="shared" si="0"/>
        <v>5</v>
      </c>
      <c r="O14" s="25">
        <f t="shared" si="0"/>
        <v>6</v>
      </c>
      <c r="P14" s="25">
        <f t="shared" si="0"/>
        <v>7</v>
      </c>
      <c r="Q14" s="25">
        <f t="shared" si="0"/>
        <v>8</v>
      </c>
      <c r="R14" s="25">
        <f t="shared" si="0"/>
        <v>9</v>
      </c>
      <c r="S14" s="25">
        <f t="shared" si="0"/>
        <v>10</v>
      </c>
      <c r="T14" s="15"/>
      <c r="U14" s="15"/>
      <c r="V14" s="15"/>
      <c r="W14" s="15"/>
      <c r="X14" s="15"/>
    </row>
    <row r="15" spans="1:24" s="5" customFormat="1" ht="15.6" x14ac:dyDescent="0.3">
      <c r="A15" s="1" t="s">
        <v>16</v>
      </c>
      <c r="B15" s="1" t="s">
        <v>1</v>
      </c>
      <c r="C15" s="1" t="s">
        <v>17</v>
      </c>
      <c r="D15" s="1">
        <v>3</v>
      </c>
      <c r="E15" s="11">
        <v>30000</v>
      </c>
      <c r="F15" s="1">
        <v>1</v>
      </c>
      <c r="G15" s="4">
        <v>85</v>
      </c>
      <c r="H15" s="4">
        <v>5</v>
      </c>
      <c r="I15" s="4" t="s">
        <v>18</v>
      </c>
      <c r="J15" s="16" t="str">
        <f>IF(D15&gt;=4,"High Performer","Needs Improvement")</f>
        <v>Needs Improvement</v>
      </c>
      <c r="K15" s="16" t="str">
        <f>IF(E15&lt;47000,"Low Salary","Competitive Salary")</f>
        <v>Low Salary</v>
      </c>
      <c r="L15" s="16" t="str">
        <f>IF(I15="Yes","Grant Bonus","No Bonus")</f>
        <v>Grant Bonus</v>
      </c>
      <c r="M15" s="16" t="str">
        <f>IF(D15=5,"Excellent",IF(D15=4,"Good",IF(D15=3,"Average",IF(D15=2,"Poor","Unknown"))))</f>
        <v>Average</v>
      </c>
      <c r="N15" s="16" t="str">
        <f>IF(E15&gt;=50000,"Senior",IF(E15&gt;35000,"Mid","Junior"))</f>
        <v>Junior</v>
      </c>
      <c r="O15" s="16" t="str">
        <f>IF(F15&lt;2,"Entry",IF(F15&lt;=5,"Intermediate",IF(F15&lt;=8,"Senior","Expert")))</f>
        <v>Entry</v>
      </c>
      <c r="P15" s="16" t="str" cm="1">
        <f t="array" ref="P15">_xlfn.IFS(D15=5,"Excellenet",D15=4,"Good",D15=3,"Average",D15=2,"Poor")</f>
        <v>Average</v>
      </c>
      <c r="Q15" s="16" t="str" cm="1">
        <f t="array" ref="Q15">_xlfn.IFS(C15="Sales","1.2x",C15="IT","1.3x",C15="HR","1.1x",C15="Finance","1.15x",C15="Operations","1x")</f>
        <v>1.2x</v>
      </c>
      <c r="R15" s="16" t="str" cm="1">
        <f t="array" ref="R15">_xlfn.IFS(G15&gt;=95,"Excellent",G15&gt;=90,"Good",G15&gt;=85,"Average",G15&lt;85,"Needs Improvement")</f>
        <v>Average</v>
      </c>
      <c r="S15" s="16" t="str" cm="1">
        <f t="array" ref="S15">_xlfn.SWITCH(C15,"Sales","S","IT","I","HR","H","Finance","F","Operations","O","Unknown")</f>
        <v>S</v>
      </c>
    </row>
    <row r="16" spans="1:24" s="5" customFormat="1" ht="15.6" x14ac:dyDescent="0.3">
      <c r="A16" s="1" t="s">
        <v>19</v>
      </c>
      <c r="B16" s="1" t="s">
        <v>2</v>
      </c>
      <c r="C16" s="1" t="s">
        <v>20</v>
      </c>
      <c r="D16" s="1">
        <v>4</v>
      </c>
      <c r="E16" s="11">
        <v>35500</v>
      </c>
      <c r="F16" s="1">
        <v>2</v>
      </c>
      <c r="G16" s="4">
        <v>90</v>
      </c>
      <c r="H16" s="4">
        <v>8</v>
      </c>
      <c r="I16" s="4" t="s">
        <v>18</v>
      </c>
      <c r="J16" s="16" t="str">
        <f t="shared" ref="J16:J39" si="1">IF(D16&gt;=4,"High Performer","Needs Improvement")</f>
        <v>High Performer</v>
      </c>
      <c r="K16" s="16" t="str">
        <f t="shared" ref="K16:K39" si="2">IF(E16&lt;47000,"Low Salary","Competitive Salary")</f>
        <v>Low Salary</v>
      </c>
      <c r="L16" s="16" t="str">
        <f t="shared" ref="L16:L39" si="3">IF(I16="Yes","Grant Bonus","No Bonus")</f>
        <v>Grant Bonus</v>
      </c>
      <c r="M16" s="16" t="str">
        <f t="shared" ref="M16:M39" si="4">IF(D16=5,"Excellent",IF(D16=4,"Good",IF(D16=3,"Average",IF(D16=2,"Poor","Unknown"))))</f>
        <v>Good</v>
      </c>
      <c r="N16" s="16" t="str">
        <f t="shared" ref="N16:N39" si="5">IF(E16&gt;=50000,"Senior",IF(E16&gt;35000,"Mid","Junior"))</f>
        <v>Mid</v>
      </c>
      <c r="O16" s="16" t="str">
        <f t="shared" ref="O16:O39" si="6">IF(F16&lt;2,"Entry",IF(F16&lt;=5,"Intermediate",IF(F16&lt;=8,"Senior","Expert")))</f>
        <v>Intermediate</v>
      </c>
      <c r="P16" s="16" t="str" cm="1">
        <f t="array" ref="P16">_xlfn.IFS(D16=5,"Excellenet",D16=4,"Good",D16=3,"Average",D16=2,"Poor")</f>
        <v>Good</v>
      </c>
      <c r="Q16" s="16" t="str" cm="1">
        <f t="array" ref="Q16">_xlfn.IFS(C16="Sales","1.2x",C16="IT","1.3x",C16="HR","1.1x",C16="Finance","1.15x",C16="Operations","1x")</f>
        <v>1.3x</v>
      </c>
      <c r="R16" s="16" t="str" cm="1">
        <f t="array" ref="R16">_xlfn.IFS(G16&gt;=95,"Excellent",G16&gt;=90,"Good",G16&gt;=85,"Average",G16&lt;85,"Needs Improvement")</f>
        <v>Good</v>
      </c>
      <c r="S16" s="16" t="str" cm="1">
        <f t="array" ref="S16">_xlfn.SWITCH(C16,"Sales","S","IT","I","HR","H","Finance","F","Operations","O","Unknown")</f>
        <v>I</v>
      </c>
    </row>
    <row r="17" spans="1:19" s="5" customFormat="1" ht="15.6" x14ac:dyDescent="0.3">
      <c r="A17" s="1" t="s">
        <v>21</v>
      </c>
      <c r="B17" s="1" t="s">
        <v>3</v>
      </c>
      <c r="C17" s="1" t="s">
        <v>22</v>
      </c>
      <c r="D17" s="1">
        <v>5</v>
      </c>
      <c r="E17" s="11">
        <v>40000</v>
      </c>
      <c r="F17" s="1">
        <v>3</v>
      </c>
      <c r="G17" s="4">
        <v>95</v>
      </c>
      <c r="H17" s="4">
        <v>12</v>
      </c>
      <c r="I17" s="4" t="s">
        <v>18</v>
      </c>
      <c r="J17" s="16" t="str">
        <f t="shared" si="1"/>
        <v>High Performer</v>
      </c>
      <c r="K17" s="16" t="str">
        <f t="shared" si="2"/>
        <v>Low Salary</v>
      </c>
      <c r="L17" s="16" t="str">
        <f t="shared" si="3"/>
        <v>Grant Bonus</v>
      </c>
      <c r="M17" s="16" t="str">
        <f t="shared" si="4"/>
        <v>Excellent</v>
      </c>
      <c r="N17" s="16" t="str">
        <f t="shared" si="5"/>
        <v>Mid</v>
      </c>
      <c r="O17" s="16" t="str">
        <f t="shared" si="6"/>
        <v>Intermediate</v>
      </c>
      <c r="P17" s="16" t="str" cm="1">
        <f t="array" ref="P17">_xlfn.IFS(D17=5,"Excellenet",D17=4,"Good",D17=3,"Average",D17=2,"Poor")</f>
        <v>Excellenet</v>
      </c>
      <c r="Q17" s="16" t="str" cm="1">
        <f t="array" ref="Q17">_xlfn.IFS(C17="Sales","1.2x",C17="IT","1.3x",C17="HR","1.1x",C17="Finance","1.15x",C17="Operations","1x")</f>
        <v>1.1x</v>
      </c>
      <c r="R17" s="16" t="str" cm="1">
        <f t="array" ref="R17">_xlfn.IFS(G17&gt;=95,"Excellent",G17&gt;=90,"Good",G17&gt;=85,"Average",G17&lt;85,"Needs Improvement")</f>
        <v>Excellent</v>
      </c>
      <c r="S17" s="16" t="str" cm="1">
        <f t="array" ref="S17">_xlfn.SWITCH(C17,"Sales","S","IT","I","HR","H","Finance","F","Operations","O","Unknown")</f>
        <v>H</v>
      </c>
    </row>
    <row r="18" spans="1:19" s="5" customFormat="1" ht="15.6" x14ac:dyDescent="0.3">
      <c r="A18" s="1" t="s">
        <v>23</v>
      </c>
      <c r="B18" s="1" t="s">
        <v>4</v>
      </c>
      <c r="C18" s="1" t="s">
        <v>24</v>
      </c>
      <c r="D18" s="1">
        <v>2</v>
      </c>
      <c r="E18" s="11">
        <v>45000</v>
      </c>
      <c r="F18" s="1">
        <v>4</v>
      </c>
      <c r="G18" s="4">
        <v>88</v>
      </c>
      <c r="H18" s="4">
        <v>6</v>
      </c>
      <c r="I18" s="4" t="s">
        <v>25</v>
      </c>
      <c r="J18" s="16" t="str">
        <f t="shared" si="1"/>
        <v>Needs Improvement</v>
      </c>
      <c r="K18" s="16" t="str">
        <f t="shared" si="2"/>
        <v>Low Salary</v>
      </c>
      <c r="L18" s="16" t="str">
        <f t="shared" si="3"/>
        <v>No Bonus</v>
      </c>
      <c r="M18" s="16" t="str">
        <f t="shared" si="4"/>
        <v>Poor</v>
      </c>
      <c r="N18" s="16" t="str">
        <f t="shared" si="5"/>
        <v>Mid</v>
      </c>
      <c r="O18" s="16" t="str">
        <f t="shared" si="6"/>
        <v>Intermediate</v>
      </c>
      <c r="P18" s="16" t="str" cm="1">
        <f t="array" ref="P18">_xlfn.IFS(D18=5,"Excellenet",D18=4,"Good",D18=3,"Average",D18=2,"Poor")</f>
        <v>Poor</v>
      </c>
      <c r="Q18" s="16" t="str" cm="1">
        <f t="array" ref="Q18">_xlfn.IFS(C18="Sales","1.2x",C18="IT","1.3x",C18="HR","1.1x",C18="Finance","1.15x",C18="Operations","1x")</f>
        <v>1.15x</v>
      </c>
      <c r="R18" s="16" t="str" cm="1">
        <f t="array" ref="R18">_xlfn.IFS(G18&gt;=95,"Excellent",G18&gt;=90,"Good",G18&gt;=85,"Average",G18&lt;85,"Needs Improvement")</f>
        <v>Average</v>
      </c>
      <c r="S18" s="16" t="str" cm="1">
        <f t="array" ref="S18">_xlfn.SWITCH(C18,"Sales","S","IT","I","HR","H","Finance","F","Operations","O","Unknown")</f>
        <v>F</v>
      </c>
    </row>
    <row r="19" spans="1:19" s="5" customFormat="1" ht="15.6" x14ac:dyDescent="0.3">
      <c r="A19" s="1" t="s">
        <v>26</v>
      </c>
      <c r="B19" s="1" t="s">
        <v>5</v>
      </c>
      <c r="C19" s="1" t="s">
        <v>27</v>
      </c>
      <c r="D19" s="1">
        <v>3</v>
      </c>
      <c r="E19" s="11">
        <v>50000</v>
      </c>
      <c r="F19" s="1">
        <v>5</v>
      </c>
      <c r="G19" s="4">
        <v>92</v>
      </c>
      <c r="H19" s="4">
        <v>9</v>
      </c>
      <c r="I19" s="4" t="s">
        <v>18</v>
      </c>
      <c r="J19" s="16" t="str">
        <f t="shared" si="1"/>
        <v>Needs Improvement</v>
      </c>
      <c r="K19" s="16" t="str">
        <f t="shared" si="2"/>
        <v>Competitive Salary</v>
      </c>
      <c r="L19" s="16" t="str">
        <f t="shared" si="3"/>
        <v>Grant Bonus</v>
      </c>
      <c r="M19" s="16" t="str">
        <f t="shared" si="4"/>
        <v>Average</v>
      </c>
      <c r="N19" s="16" t="str">
        <f t="shared" si="5"/>
        <v>Senior</v>
      </c>
      <c r="O19" s="16" t="str">
        <f t="shared" si="6"/>
        <v>Intermediate</v>
      </c>
      <c r="P19" s="16" t="str" cm="1">
        <f t="array" ref="P19">_xlfn.IFS(D19=5,"Excellenet",D19=4,"Good",D19=3,"Average",D19=2,"Poor")</f>
        <v>Average</v>
      </c>
      <c r="Q19" s="16" t="str" cm="1">
        <f t="array" ref="Q19">_xlfn.IFS(C19="Sales","1.2x",C19="IT","1.3x",C19="HR","1.1x",C19="Finance","1.15x",C19="Operations","1x")</f>
        <v>1x</v>
      </c>
      <c r="R19" s="16" t="str" cm="1">
        <f t="array" ref="R19">_xlfn.IFS(G19&gt;=95,"Excellent",G19&gt;=90,"Good",G19&gt;=85,"Average",G19&lt;85,"Needs Improvement")</f>
        <v>Good</v>
      </c>
      <c r="S19" s="16" t="str" cm="1">
        <f t="array" ref="S19">_xlfn.SWITCH(C19,"Sales","S","IT","I","HR","H","Finance","F","Operations","O","Unknown")</f>
        <v>O</v>
      </c>
    </row>
    <row r="20" spans="1:19" s="5" customFormat="1" ht="15.6" x14ac:dyDescent="0.3">
      <c r="A20" s="1" t="s">
        <v>28</v>
      </c>
      <c r="B20" s="1" t="s">
        <v>6</v>
      </c>
      <c r="C20" s="1" t="s">
        <v>17</v>
      </c>
      <c r="D20" s="1">
        <v>4</v>
      </c>
      <c r="E20" s="11">
        <v>55000</v>
      </c>
      <c r="F20" s="1">
        <v>6</v>
      </c>
      <c r="G20" s="4">
        <v>87</v>
      </c>
      <c r="H20" s="4">
        <v>7</v>
      </c>
      <c r="I20" s="4" t="s">
        <v>18</v>
      </c>
      <c r="J20" s="16" t="str">
        <f t="shared" si="1"/>
        <v>High Performer</v>
      </c>
      <c r="K20" s="16" t="str">
        <f t="shared" si="2"/>
        <v>Competitive Salary</v>
      </c>
      <c r="L20" s="16" t="str">
        <f t="shared" si="3"/>
        <v>Grant Bonus</v>
      </c>
      <c r="M20" s="16" t="str">
        <f t="shared" si="4"/>
        <v>Good</v>
      </c>
      <c r="N20" s="16" t="str">
        <f t="shared" si="5"/>
        <v>Senior</v>
      </c>
      <c r="O20" s="16" t="str">
        <f t="shared" si="6"/>
        <v>Senior</v>
      </c>
      <c r="P20" s="16" t="str" cm="1">
        <f t="array" ref="P20">_xlfn.IFS(D20=5,"Excellenet",D20=4,"Good",D20=3,"Average",D20=2,"Poor")</f>
        <v>Good</v>
      </c>
      <c r="Q20" s="16" t="str" cm="1">
        <f t="array" ref="Q20">_xlfn.IFS(C20="Sales","1.2x",C20="IT","1.3x",C20="HR","1.1x",C20="Finance","1.15x",C20="Operations","1x")</f>
        <v>1.2x</v>
      </c>
      <c r="R20" s="16" t="str" cm="1">
        <f t="array" ref="R20">_xlfn.IFS(G20&gt;=95,"Excellent",G20&gt;=90,"Good",G20&gt;=85,"Average",G20&lt;85,"Needs Improvement")</f>
        <v>Average</v>
      </c>
      <c r="S20" s="16" t="str" cm="1">
        <f t="array" ref="S20">_xlfn.SWITCH(C20,"Sales","S","IT","I","HR","H","Finance","F","Operations","O","Unknown")</f>
        <v>S</v>
      </c>
    </row>
    <row r="21" spans="1:19" s="5" customFormat="1" ht="15.6" x14ac:dyDescent="0.3">
      <c r="A21" s="1" t="s">
        <v>29</v>
      </c>
      <c r="B21" s="1" t="s">
        <v>30</v>
      </c>
      <c r="C21" s="1" t="s">
        <v>20</v>
      </c>
      <c r="D21" s="1">
        <v>5</v>
      </c>
      <c r="E21" s="11">
        <v>60000</v>
      </c>
      <c r="F21" s="1">
        <v>7</v>
      </c>
      <c r="G21" s="4">
        <v>93</v>
      </c>
      <c r="H21" s="4">
        <v>11</v>
      </c>
      <c r="I21" s="4" t="s">
        <v>18</v>
      </c>
      <c r="J21" s="16" t="str">
        <f t="shared" si="1"/>
        <v>High Performer</v>
      </c>
      <c r="K21" s="16" t="str">
        <f t="shared" si="2"/>
        <v>Competitive Salary</v>
      </c>
      <c r="L21" s="16" t="str">
        <f t="shared" si="3"/>
        <v>Grant Bonus</v>
      </c>
      <c r="M21" s="16" t="str">
        <f t="shared" si="4"/>
        <v>Excellent</v>
      </c>
      <c r="N21" s="16" t="str">
        <f t="shared" si="5"/>
        <v>Senior</v>
      </c>
      <c r="O21" s="16" t="str">
        <f t="shared" si="6"/>
        <v>Senior</v>
      </c>
      <c r="P21" s="16" t="str" cm="1">
        <f t="array" ref="P21">_xlfn.IFS(D21=5,"Excellenet",D21=4,"Good",D21=3,"Average",D21=2,"Poor")</f>
        <v>Excellenet</v>
      </c>
      <c r="Q21" s="16" t="str" cm="1">
        <f t="array" ref="Q21">_xlfn.IFS(C21="Sales","1.2x",C21="IT","1.3x",C21="HR","1.1x",C21="Finance","1.15x",C21="Operations","1x")</f>
        <v>1.3x</v>
      </c>
      <c r="R21" s="16" t="str" cm="1">
        <f t="array" ref="R21">_xlfn.IFS(G21&gt;=95,"Excellent",G21&gt;=90,"Good",G21&gt;=85,"Average",G21&lt;85,"Needs Improvement")</f>
        <v>Good</v>
      </c>
      <c r="S21" s="16" t="str" cm="1">
        <f t="array" ref="S21">_xlfn.SWITCH(C21,"Sales","S","IT","I","HR","H","Finance","F","Operations","O","Unknown")</f>
        <v>I</v>
      </c>
    </row>
    <row r="22" spans="1:19" s="5" customFormat="1" ht="15.6" x14ac:dyDescent="0.3">
      <c r="A22" s="1" t="s">
        <v>31</v>
      </c>
      <c r="B22" s="1" t="s">
        <v>32</v>
      </c>
      <c r="C22" s="1" t="s">
        <v>22</v>
      </c>
      <c r="D22" s="1">
        <v>3</v>
      </c>
      <c r="E22" s="11">
        <v>30000</v>
      </c>
      <c r="F22" s="1">
        <v>8</v>
      </c>
      <c r="G22" s="4">
        <v>85</v>
      </c>
      <c r="H22" s="4">
        <v>5</v>
      </c>
      <c r="I22" s="4" t="s">
        <v>25</v>
      </c>
      <c r="J22" s="16" t="str">
        <f t="shared" si="1"/>
        <v>Needs Improvement</v>
      </c>
      <c r="K22" s="16" t="str">
        <f t="shared" si="2"/>
        <v>Low Salary</v>
      </c>
      <c r="L22" s="16" t="str">
        <f t="shared" si="3"/>
        <v>No Bonus</v>
      </c>
      <c r="M22" s="16" t="str">
        <f t="shared" si="4"/>
        <v>Average</v>
      </c>
      <c r="N22" s="16" t="str">
        <f t="shared" si="5"/>
        <v>Junior</v>
      </c>
      <c r="O22" s="16" t="str">
        <f t="shared" si="6"/>
        <v>Senior</v>
      </c>
      <c r="P22" s="16" t="str" cm="1">
        <f t="array" ref="P22">_xlfn.IFS(D22=5,"Excellenet",D22=4,"Good",D22=3,"Average",D22=2,"Poor")</f>
        <v>Average</v>
      </c>
      <c r="Q22" s="16" t="str" cm="1">
        <f t="array" ref="Q22">_xlfn.IFS(C22="Sales","1.2x",C22="IT","1.3x",C22="HR","1.1x",C22="Finance","1.15x",C22="Operations","1x")</f>
        <v>1.1x</v>
      </c>
      <c r="R22" s="16" t="str" cm="1">
        <f t="array" ref="R22">_xlfn.IFS(G22&gt;=95,"Excellent",G22&gt;=90,"Good",G22&gt;=85,"Average",G22&lt;85,"Needs Improvement")</f>
        <v>Average</v>
      </c>
      <c r="S22" s="16" t="str" cm="1">
        <f t="array" ref="S22">_xlfn.SWITCH(C22,"Sales","S","IT","I","HR","H","Finance","F","Operations","O","Unknown")</f>
        <v>H</v>
      </c>
    </row>
    <row r="23" spans="1:19" s="5" customFormat="1" ht="15.6" x14ac:dyDescent="0.3">
      <c r="A23" s="1" t="s">
        <v>33</v>
      </c>
      <c r="B23" s="1" t="s">
        <v>34</v>
      </c>
      <c r="C23" s="1" t="s">
        <v>24</v>
      </c>
      <c r="D23" s="1">
        <v>4</v>
      </c>
      <c r="E23" s="11">
        <v>35500</v>
      </c>
      <c r="F23" s="1">
        <v>9</v>
      </c>
      <c r="G23" s="4">
        <v>90</v>
      </c>
      <c r="H23" s="4">
        <v>8</v>
      </c>
      <c r="I23" s="4" t="s">
        <v>18</v>
      </c>
      <c r="J23" s="16" t="str">
        <f t="shared" si="1"/>
        <v>High Performer</v>
      </c>
      <c r="K23" s="16" t="str">
        <f t="shared" si="2"/>
        <v>Low Salary</v>
      </c>
      <c r="L23" s="16" t="str">
        <f t="shared" si="3"/>
        <v>Grant Bonus</v>
      </c>
      <c r="M23" s="16" t="str">
        <f t="shared" si="4"/>
        <v>Good</v>
      </c>
      <c r="N23" s="16" t="str">
        <f t="shared" si="5"/>
        <v>Mid</v>
      </c>
      <c r="O23" s="16" t="str">
        <f t="shared" si="6"/>
        <v>Expert</v>
      </c>
      <c r="P23" s="16" t="str" cm="1">
        <f t="array" ref="P23">_xlfn.IFS(D23=5,"Excellenet",D23=4,"Good",D23=3,"Average",D23=2,"Poor")</f>
        <v>Good</v>
      </c>
      <c r="Q23" s="16" t="str" cm="1">
        <f t="array" ref="Q23">_xlfn.IFS(C23="Sales","1.2x",C23="IT","1.3x",C23="HR","1.1x",C23="Finance","1.15x",C23="Operations","1x")</f>
        <v>1.15x</v>
      </c>
      <c r="R23" s="16" t="str" cm="1">
        <f t="array" ref="R23">_xlfn.IFS(G23&gt;=95,"Excellent",G23&gt;=90,"Good",G23&gt;=85,"Average",G23&lt;85,"Needs Improvement")</f>
        <v>Good</v>
      </c>
      <c r="S23" s="16" t="str" cm="1">
        <f t="array" ref="S23">_xlfn.SWITCH(C23,"Sales","S","IT","I","HR","H","Finance","F","Operations","O","Unknown")</f>
        <v>F</v>
      </c>
    </row>
    <row r="24" spans="1:19" s="5" customFormat="1" ht="15.6" x14ac:dyDescent="0.3">
      <c r="A24" s="1" t="s">
        <v>35</v>
      </c>
      <c r="B24" s="1" t="s">
        <v>36</v>
      </c>
      <c r="C24" s="1" t="s">
        <v>27</v>
      </c>
      <c r="D24" s="1">
        <v>2</v>
      </c>
      <c r="E24" s="11">
        <v>40000</v>
      </c>
      <c r="F24" s="1">
        <v>10</v>
      </c>
      <c r="G24" s="4">
        <v>88</v>
      </c>
      <c r="H24" s="4">
        <v>4</v>
      </c>
      <c r="I24" s="4" t="s">
        <v>25</v>
      </c>
      <c r="J24" s="16" t="str">
        <f t="shared" si="1"/>
        <v>Needs Improvement</v>
      </c>
      <c r="K24" s="16" t="str">
        <f t="shared" si="2"/>
        <v>Low Salary</v>
      </c>
      <c r="L24" s="16" t="str">
        <f t="shared" si="3"/>
        <v>No Bonus</v>
      </c>
      <c r="M24" s="16" t="str">
        <f t="shared" si="4"/>
        <v>Poor</v>
      </c>
      <c r="N24" s="16" t="str">
        <f t="shared" si="5"/>
        <v>Mid</v>
      </c>
      <c r="O24" s="16" t="str">
        <f t="shared" si="6"/>
        <v>Expert</v>
      </c>
      <c r="P24" s="16" t="str" cm="1">
        <f t="array" ref="P24">_xlfn.IFS(D24=5,"Excellenet",D24=4,"Good",D24=3,"Average",D24=2,"Poor")</f>
        <v>Poor</v>
      </c>
      <c r="Q24" s="16" t="str" cm="1">
        <f t="array" ref="Q24">_xlfn.IFS(C24="Sales","1.2x",C24="IT","1.3x",C24="HR","1.1x",C24="Finance","1.15x",C24="Operations","1x")</f>
        <v>1x</v>
      </c>
      <c r="R24" s="16" t="str" cm="1">
        <f t="array" ref="R24">_xlfn.IFS(G24&gt;=95,"Excellent",G24&gt;=90,"Good",G24&gt;=85,"Average",G24&lt;85,"Needs Improvement")</f>
        <v>Average</v>
      </c>
      <c r="S24" s="16" t="str" cm="1">
        <f t="array" ref="S24">_xlfn.SWITCH(C24,"Sales","S","IT","I","HR","H","Finance","F","Operations","O","Unknown")</f>
        <v>O</v>
      </c>
    </row>
    <row r="25" spans="1:19" s="5" customFormat="1" ht="15.6" x14ac:dyDescent="0.3">
      <c r="A25" s="1" t="s">
        <v>37</v>
      </c>
      <c r="B25" s="1" t="s">
        <v>38</v>
      </c>
      <c r="C25" s="1" t="s">
        <v>17</v>
      </c>
      <c r="D25" s="1">
        <v>5</v>
      </c>
      <c r="E25" s="11">
        <v>45000</v>
      </c>
      <c r="F25" s="1">
        <v>2</v>
      </c>
      <c r="G25" s="4">
        <v>95</v>
      </c>
      <c r="H25" s="4">
        <v>10</v>
      </c>
      <c r="I25" s="4" t="s">
        <v>18</v>
      </c>
      <c r="J25" s="16" t="str">
        <f t="shared" si="1"/>
        <v>High Performer</v>
      </c>
      <c r="K25" s="16" t="str">
        <f t="shared" si="2"/>
        <v>Low Salary</v>
      </c>
      <c r="L25" s="16" t="str">
        <f t="shared" si="3"/>
        <v>Grant Bonus</v>
      </c>
      <c r="M25" s="16" t="str">
        <f t="shared" si="4"/>
        <v>Excellent</v>
      </c>
      <c r="N25" s="16" t="str">
        <f t="shared" si="5"/>
        <v>Mid</v>
      </c>
      <c r="O25" s="16" t="str">
        <f t="shared" si="6"/>
        <v>Intermediate</v>
      </c>
      <c r="P25" s="16" t="str" cm="1">
        <f t="array" ref="P25">_xlfn.IFS(D25=5,"Excellenet",D25=4,"Good",D25=3,"Average",D25=2,"Poor")</f>
        <v>Excellenet</v>
      </c>
      <c r="Q25" s="16" t="str" cm="1">
        <f t="array" ref="Q25">_xlfn.IFS(C25="Sales","1.2x",C25="IT","1.3x",C25="HR","1.1x",C25="Finance","1.15x",C25="Operations","1x")</f>
        <v>1.2x</v>
      </c>
      <c r="R25" s="16" t="str" cm="1">
        <f t="array" ref="R25">_xlfn.IFS(G25&gt;=95,"Excellent",G25&gt;=90,"Good",G25&gt;=85,"Average",G25&lt;85,"Needs Improvement")</f>
        <v>Excellent</v>
      </c>
      <c r="S25" s="16" t="str" cm="1">
        <f t="array" ref="S25">_xlfn.SWITCH(C25,"Sales","S","IT","I","HR","H","Finance","F","Operations","O","Unknown")</f>
        <v>S</v>
      </c>
    </row>
    <row r="26" spans="1:19" s="5" customFormat="1" ht="15.6" x14ac:dyDescent="0.3">
      <c r="A26" s="1" t="s">
        <v>39</v>
      </c>
      <c r="B26" s="1" t="s">
        <v>40</v>
      </c>
      <c r="C26" s="1" t="s">
        <v>20</v>
      </c>
      <c r="D26" s="1">
        <v>3</v>
      </c>
      <c r="E26" s="11">
        <v>50000</v>
      </c>
      <c r="F26" s="1">
        <v>3</v>
      </c>
      <c r="G26" s="4">
        <v>87</v>
      </c>
      <c r="H26" s="4">
        <v>6</v>
      </c>
      <c r="I26" s="4" t="s">
        <v>25</v>
      </c>
      <c r="J26" s="16" t="str">
        <f t="shared" si="1"/>
        <v>Needs Improvement</v>
      </c>
      <c r="K26" s="16" t="str">
        <f t="shared" si="2"/>
        <v>Competitive Salary</v>
      </c>
      <c r="L26" s="16" t="str">
        <f t="shared" si="3"/>
        <v>No Bonus</v>
      </c>
      <c r="M26" s="16" t="str">
        <f t="shared" si="4"/>
        <v>Average</v>
      </c>
      <c r="N26" s="16" t="str">
        <f t="shared" si="5"/>
        <v>Senior</v>
      </c>
      <c r="O26" s="16" t="str">
        <f t="shared" si="6"/>
        <v>Intermediate</v>
      </c>
      <c r="P26" s="16" t="str" cm="1">
        <f t="array" ref="P26">_xlfn.IFS(D26=5,"Excellenet",D26=4,"Good",D26=3,"Average",D26=2,"Poor")</f>
        <v>Average</v>
      </c>
      <c r="Q26" s="16" t="str" cm="1">
        <f t="array" ref="Q26">_xlfn.IFS(C26="Sales","1.2x",C26="IT","1.3x",C26="HR","1.1x",C26="Finance","1.15x",C26="Operations","1x")</f>
        <v>1.3x</v>
      </c>
      <c r="R26" s="16" t="str" cm="1">
        <f t="array" ref="R26">_xlfn.IFS(G26&gt;=95,"Excellent",G26&gt;=90,"Good",G26&gt;=85,"Average",G26&lt;85,"Needs Improvement")</f>
        <v>Average</v>
      </c>
      <c r="S26" s="16" t="str" cm="1">
        <f t="array" ref="S26">_xlfn.SWITCH(C26,"Sales","S","IT","I","HR","H","Finance","F","Operations","O","Unknown")</f>
        <v>I</v>
      </c>
    </row>
    <row r="27" spans="1:19" s="5" customFormat="1" ht="15.6" x14ac:dyDescent="0.3">
      <c r="A27" s="1" t="s">
        <v>41</v>
      </c>
      <c r="B27" s="1" t="s">
        <v>42</v>
      </c>
      <c r="C27" s="1" t="s">
        <v>22</v>
      </c>
      <c r="D27" s="1">
        <v>4</v>
      </c>
      <c r="E27" s="12">
        <v>55000</v>
      </c>
      <c r="F27" s="1">
        <v>4</v>
      </c>
      <c r="G27" s="4">
        <v>89</v>
      </c>
      <c r="H27" s="4">
        <v>7</v>
      </c>
      <c r="I27" s="4" t="s">
        <v>18</v>
      </c>
      <c r="J27" s="16" t="str">
        <f t="shared" si="1"/>
        <v>High Performer</v>
      </c>
      <c r="K27" s="16" t="str">
        <f t="shared" si="2"/>
        <v>Competitive Salary</v>
      </c>
      <c r="L27" s="16" t="str">
        <f t="shared" si="3"/>
        <v>Grant Bonus</v>
      </c>
      <c r="M27" s="16" t="str">
        <f t="shared" si="4"/>
        <v>Good</v>
      </c>
      <c r="N27" s="16" t="str">
        <f t="shared" si="5"/>
        <v>Senior</v>
      </c>
      <c r="O27" s="16" t="str">
        <f t="shared" si="6"/>
        <v>Intermediate</v>
      </c>
      <c r="P27" s="16" t="str" cm="1">
        <f t="array" ref="P27">_xlfn.IFS(D27=5,"Excellenet",D27=4,"Good",D27=3,"Average",D27=2,"Poor")</f>
        <v>Good</v>
      </c>
      <c r="Q27" s="16" t="str" cm="1">
        <f t="array" ref="Q27">_xlfn.IFS(C27="Sales","1.2x",C27="IT","1.3x",C27="HR","1.1x",C27="Finance","1.15x",C27="Operations","1x")</f>
        <v>1.1x</v>
      </c>
      <c r="R27" s="16" t="str" cm="1">
        <f t="array" ref="R27">_xlfn.IFS(G27&gt;=95,"Excellent",G27&gt;=90,"Good",G27&gt;=85,"Average",G27&lt;85,"Needs Improvement")</f>
        <v>Average</v>
      </c>
      <c r="S27" s="16" t="str" cm="1">
        <f t="array" ref="S27">_xlfn.SWITCH(C27,"Sales","S","IT","I","HR","H","Finance","F","Operations","O","Unknown")</f>
        <v>H</v>
      </c>
    </row>
    <row r="28" spans="1:19" ht="15.6" x14ac:dyDescent="0.3">
      <c r="A28" s="1" t="s">
        <v>43</v>
      </c>
      <c r="B28" s="1" t="s">
        <v>44</v>
      </c>
      <c r="C28" s="1" t="s">
        <v>24</v>
      </c>
      <c r="D28" s="1">
        <v>2</v>
      </c>
      <c r="E28" s="11">
        <v>60000</v>
      </c>
      <c r="F28" s="1">
        <v>5</v>
      </c>
      <c r="G28" s="4">
        <v>86</v>
      </c>
      <c r="H28" s="4">
        <v>5</v>
      </c>
      <c r="I28" s="4" t="s">
        <v>25</v>
      </c>
      <c r="J28" s="16" t="str">
        <f t="shared" si="1"/>
        <v>Needs Improvement</v>
      </c>
      <c r="K28" s="16" t="str">
        <f t="shared" si="2"/>
        <v>Competitive Salary</v>
      </c>
      <c r="L28" s="16" t="str">
        <f t="shared" si="3"/>
        <v>No Bonus</v>
      </c>
      <c r="M28" s="16" t="str">
        <f t="shared" si="4"/>
        <v>Poor</v>
      </c>
      <c r="N28" s="16" t="str">
        <f t="shared" si="5"/>
        <v>Senior</v>
      </c>
      <c r="O28" s="16" t="str">
        <f t="shared" si="6"/>
        <v>Intermediate</v>
      </c>
      <c r="P28" s="16" t="str" cm="1">
        <f t="array" ref="P28">_xlfn.IFS(D28=5,"Excellenet",D28=4,"Good",D28=3,"Average",D28=2,"Poor")</f>
        <v>Poor</v>
      </c>
      <c r="Q28" s="16" t="str" cm="1">
        <f t="array" ref="Q28">_xlfn.IFS(C28="Sales","1.2x",C28="IT","1.3x",C28="HR","1.1x",C28="Finance","1.15x",C28="Operations","1x")</f>
        <v>1.15x</v>
      </c>
      <c r="R28" s="16" t="str" cm="1">
        <f t="array" ref="R28">_xlfn.IFS(G28&gt;=95,"Excellent",G28&gt;=90,"Good",G28&gt;=85,"Average",G28&lt;85,"Needs Improvement")</f>
        <v>Average</v>
      </c>
      <c r="S28" s="16" t="str" cm="1">
        <f t="array" ref="S28">_xlfn.SWITCH(C28,"Sales","S","IT","I","HR","H","Finance","F","Operations","O","Unknown")</f>
        <v>F</v>
      </c>
    </row>
    <row r="29" spans="1:19" ht="15.6" x14ac:dyDescent="0.3">
      <c r="A29" s="1" t="s">
        <v>45</v>
      </c>
      <c r="B29" s="1" t="s">
        <v>46</v>
      </c>
      <c r="C29" s="1" t="s">
        <v>27</v>
      </c>
      <c r="D29" s="1">
        <v>3</v>
      </c>
      <c r="E29" s="11">
        <v>30000</v>
      </c>
      <c r="F29" s="1">
        <v>1</v>
      </c>
      <c r="G29" s="4">
        <v>91</v>
      </c>
      <c r="H29" s="4">
        <v>9</v>
      </c>
      <c r="I29" s="4" t="s">
        <v>18</v>
      </c>
      <c r="J29" s="16" t="str">
        <f t="shared" si="1"/>
        <v>Needs Improvement</v>
      </c>
      <c r="K29" s="16" t="str">
        <f t="shared" si="2"/>
        <v>Low Salary</v>
      </c>
      <c r="L29" s="16" t="str">
        <f t="shared" si="3"/>
        <v>Grant Bonus</v>
      </c>
      <c r="M29" s="16" t="str">
        <f t="shared" si="4"/>
        <v>Average</v>
      </c>
      <c r="N29" s="16" t="str">
        <f t="shared" si="5"/>
        <v>Junior</v>
      </c>
      <c r="O29" s="16" t="str">
        <f t="shared" si="6"/>
        <v>Entry</v>
      </c>
      <c r="P29" s="16" t="str" cm="1">
        <f t="array" ref="P29">_xlfn.IFS(D29=5,"Excellenet",D29=4,"Good",D29=3,"Average",D29=2,"Poor")</f>
        <v>Average</v>
      </c>
      <c r="Q29" s="16" t="str" cm="1">
        <f t="array" ref="Q29">_xlfn.IFS(C29="Sales","1.2x",C29="IT","1.3x",C29="HR","1.1x",C29="Finance","1.15x",C29="Operations","1x")</f>
        <v>1x</v>
      </c>
      <c r="R29" s="16" t="str" cm="1">
        <f t="array" ref="R29">_xlfn.IFS(G29&gt;=95,"Excellent",G29&gt;=90,"Good",G29&gt;=85,"Average",G29&lt;85,"Needs Improvement")</f>
        <v>Good</v>
      </c>
      <c r="S29" s="16" t="str" cm="1">
        <f t="array" ref="S29">_xlfn.SWITCH(C29,"Sales","S","IT","I","HR","H","Finance","F","Operations","O","Unknown")</f>
        <v>O</v>
      </c>
    </row>
    <row r="30" spans="1:19" ht="15.6" x14ac:dyDescent="0.3">
      <c r="A30" s="1" t="s">
        <v>47</v>
      </c>
      <c r="B30" s="1" t="s">
        <v>48</v>
      </c>
      <c r="C30" s="1" t="s">
        <v>17</v>
      </c>
      <c r="D30" s="1">
        <v>4</v>
      </c>
      <c r="E30" s="11">
        <v>35500</v>
      </c>
      <c r="F30" s="1">
        <v>6</v>
      </c>
      <c r="G30" s="4">
        <v>88</v>
      </c>
      <c r="H30" s="4">
        <v>8</v>
      </c>
      <c r="I30" s="4" t="s">
        <v>18</v>
      </c>
      <c r="J30" s="16" t="str">
        <f t="shared" si="1"/>
        <v>High Performer</v>
      </c>
      <c r="K30" s="16" t="str">
        <f t="shared" si="2"/>
        <v>Low Salary</v>
      </c>
      <c r="L30" s="16" t="str">
        <f t="shared" si="3"/>
        <v>Grant Bonus</v>
      </c>
      <c r="M30" s="16" t="str">
        <f t="shared" si="4"/>
        <v>Good</v>
      </c>
      <c r="N30" s="16" t="str">
        <f t="shared" si="5"/>
        <v>Mid</v>
      </c>
      <c r="O30" s="16" t="str">
        <f t="shared" si="6"/>
        <v>Senior</v>
      </c>
      <c r="P30" s="16" t="str" cm="1">
        <f t="array" ref="P30">_xlfn.IFS(D30=5,"Excellenet",D30=4,"Good",D30=3,"Average",D30=2,"Poor")</f>
        <v>Good</v>
      </c>
      <c r="Q30" s="16" t="str" cm="1">
        <f t="array" ref="Q30">_xlfn.IFS(C30="Sales","1.2x",C30="IT","1.3x",C30="HR","1.1x",C30="Finance","1.15x",C30="Operations","1x")</f>
        <v>1.2x</v>
      </c>
      <c r="R30" s="16" t="str" cm="1">
        <f t="array" ref="R30">_xlfn.IFS(G30&gt;=95,"Excellent",G30&gt;=90,"Good",G30&gt;=85,"Average",G30&lt;85,"Needs Improvement")</f>
        <v>Average</v>
      </c>
      <c r="S30" s="16" t="str" cm="1">
        <f t="array" ref="S30">_xlfn.SWITCH(C30,"Sales","S","IT","I","HR","H","Finance","F","Operations","O","Unknown")</f>
        <v>S</v>
      </c>
    </row>
    <row r="31" spans="1:19" ht="15.6" x14ac:dyDescent="0.3">
      <c r="A31" s="1" t="s">
        <v>49</v>
      </c>
      <c r="B31" s="1" t="s">
        <v>50</v>
      </c>
      <c r="C31" s="1" t="s">
        <v>20</v>
      </c>
      <c r="D31" s="1">
        <v>5</v>
      </c>
      <c r="E31" s="11">
        <v>40000</v>
      </c>
      <c r="F31" s="1">
        <v>7</v>
      </c>
      <c r="G31" s="4">
        <v>94</v>
      </c>
      <c r="H31" s="4">
        <v>12</v>
      </c>
      <c r="I31" s="4" t="s">
        <v>18</v>
      </c>
      <c r="J31" s="16" t="str">
        <f t="shared" si="1"/>
        <v>High Performer</v>
      </c>
      <c r="K31" s="16" t="str">
        <f t="shared" si="2"/>
        <v>Low Salary</v>
      </c>
      <c r="L31" s="16" t="str">
        <f t="shared" si="3"/>
        <v>Grant Bonus</v>
      </c>
      <c r="M31" s="16" t="str">
        <f t="shared" si="4"/>
        <v>Excellent</v>
      </c>
      <c r="N31" s="16" t="str">
        <f t="shared" si="5"/>
        <v>Mid</v>
      </c>
      <c r="O31" s="16" t="str">
        <f t="shared" si="6"/>
        <v>Senior</v>
      </c>
      <c r="P31" s="16" t="str" cm="1">
        <f t="array" ref="P31">_xlfn.IFS(D31=5,"Excellenet",D31=4,"Good",D31=3,"Average",D31=2,"Poor")</f>
        <v>Excellenet</v>
      </c>
      <c r="Q31" s="16" t="str" cm="1">
        <f t="array" ref="Q31">_xlfn.IFS(C31="Sales","1.2x",C31="IT","1.3x",C31="HR","1.1x",C31="Finance","1.15x",C31="Operations","1x")</f>
        <v>1.3x</v>
      </c>
      <c r="R31" s="16" t="str" cm="1">
        <f t="array" ref="R31">_xlfn.IFS(G31&gt;=95,"Excellent",G31&gt;=90,"Good",G31&gt;=85,"Average",G31&lt;85,"Needs Improvement")</f>
        <v>Good</v>
      </c>
      <c r="S31" s="16" t="str" cm="1">
        <f t="array" ref="S31">_xlfn.SWITCH(C31,"Sales","S","IT","I","HR","H","Finance","F","Operations","O","Unknown")</f>
        <v>I</v>
      </c>
    </row>
    <row r="32" spans="1:19" ht="15.6" x14ac:dyDescent="0.3">
      <c r="A32" s="1" t="s">
        <v>51</v>
      </c>
      <c r="B32" s="1" t="s">
        <v>52</v>
      </c>
      <c r="C32" s="1" t="s">
        <v>22</v>
      </c>
      <c r="D32" s="1">
        <v>3</v>
      </c>
      <c r="E32" s="11">
        <v>45000</v>
      </c>
      <c r="F32" s="1">
        <v>8</v>
      </c>
      <c r="G32" s="4">
        <v>85</v>
      </c>
      <c r="H32" s="4">
        <v>5</v>
      </c>
      <c r="I32" s="4" t="s">
        <v>25</v>
      </c>
      <c r="J32" s="16" t="str">
        <f t="shared" si="1"/>
        <v>Needs Improvement</v>
      </c>
      <c r="K32" s="16" t="str">
        <f t="shared" si="2"/>
        <v>Low Salary</v>
      </c>
      <c r="L32" s="16" t="str">
        <f t="shared" si="3"/>
        <v>No Bonus</v>
      </c>
      <c r="M32" s="16" t="str">
        <f t="shared" si="4"/>
        <v>Average</v>
      </c>
      <c r="N32" s="16" t="str">
        <f t="shared" si="5"/>
        <v>Mid</v>
      </c>
      <c r="O32" s="16" t="str">
        <f t="shared" si="6"/>
        <v>Senior</v>
      </c>
      <c r="P32" s="16" t="str" cm="1">
        <f t="array" ref="P32">_xlfn.IFS(D32=5,"Excellenet",D32=4,"Good",D32=3,"Average",D32=2,"Poor")</f>
        <v>Average</v>
      </c>
      <c r="Q32" s="16" t="str" cm="1">
        <f t="array" ref="Q32">_xlfn.IFS(C32="Sales","1.2x",C32="IT","1.3x",C32="HR","1.1x",C32="Finance","1.15x",C32="Operations","1x")</f>
        <v>1.1x</v>
      </c>
      <c r="R32" s="16" t="str" cm="1">
        <f t="array" ref="R32">_xlfn.IFS(G32&gt;=95,"Excellent",G32&gt;=90,"Good",G32&gt;=85,"Average",G32&lt;85,"Needs Improvement")</f>
        <v>Average</v>
      </c>
      <c r="S32" s="16" t="str" cm="1">
        <f t="array" ref="S32">_xlfn.SWITCH(C32,"Sales","S","IT","I","HR","H","Finance","F","Operations","O","Unknown")</f>
        <v>H</v>
      </c>
    </row>
    <row r="33" spans="1:19" ht="15.6" x14ac:dyDescent="0.3">
      <c r="A33" s="1" t="s">
        <v>53</v>
      </c>
      <c r="B33" s="1" t="s">
        <v>54</v>
      </c>
      <c r="C33" s="1" t="s">
        <v>24</v>
      </c>
      <c r="D33" s="1">
        <v>4</v>
      </c>
      <c r="E33" s="11">
        <v>50000</v>
      </c>
      <c r="F33" s="1">
        <v>2</v>
      </c>
      <c r="G33" s="4">
        <v>92</v>
      </c>
      <c r="H33" s="4">
        <v>10</v>
      </c>
      <c r="I33" s="4" t="s">
        <v>18</v>
      </c>
      <c r="J33" s="16" t="str">
        <f t="shared" si="1"/>
        <v>High Performer</v>
      </c>
      <c r="K33" s="16" t="str">
        <f t="shared" si="2"/>
        <v>Competitive Salary</v>
      </c>
      <c r="L33" s="16" t="str">
        <f t="shared" si="3"/>
        <v>Grant Bonus</v>
      </c>
      <c r="M33" s="16" t="str">
        <f t="shared" si="4"/>
        <v>Good</v>
      </c>
      <c r="N33" s="16" t="str">
        <f t="shared" si="5"/>
        <v>Senior</v>
      </c>
      <c r="O33" s="16" t="str">
        <f t="shared" si="6"/>
        <v>Intermediate</v>
      </c>
      <c r="P33" s="16" t="str" cm="1">
        <f t="array" ref="P33">_xlfn.IFS(D33=5,"Excellenet",D33=4,"Good",D33=3,"Average",D33=2,"Poor")</f>
        <v>Good</v>
      </c>
      <c r="Q33" s="16" t="str" cm="1">
        <f t="array" ref="Q33">_xlfn.IFS(C33="Sales","1.2x",C33="IT","1.3x",C33="HR","1.1x",C33="Finance","1.15x",C33="Operations","1x")</f>
        <v>1.15x</v>
      </c>
      <c r="R33" s="16" t="str" cm="1">
        <f t="array" ref="R33">_xlfn.IFS(G33&gt;=95,"Excellent",G33&gt;=90,"Good",G33&gt;=85,"Average",G33&lt;85,"Needs Improvement")</f>
        <v>Good</v>
      </c>
      <c r="S33" s="16" t="str" cm="1">
        <f t="array" ref="S33">_xlfn.SWITCH(C33,"Sales","S","IT","I","HR","H","Finance","F","Operations","O","Unknown")</f>
        <v>F</v>
      </c>
    </row>
    <row r="34" spans="1:19" ht="15.6" x14ac:dyDescent="0.3">
      <c r="A34" s="1" t="s">
        <v>55</v>
      </c>
      <c r="B34" s="1" t="s">
        <v>56</v>
      </c>
      <c r="C34" s="1" t="s">
        <v>27</v>
      </c>
      <c r="D34" s="1">
        <v>2</v>
      </c>
      <c r="E34" s="11">
        <v>55000</v>
      </c>
      <c r="F34" s="1">
        <v>3</v>
      </c>
      <c r="G34" s="4">
        <v>87</v>
      </c>
      <c r="H34" s="4">
        <v>6</v>
      </c>
      <c r="I34" s="4" t="s">
        <v>25</v>
      </c>
      <c r="J34" s="16" t="str">
        <f t="shared" si="1"/>
        <v>Needs Improvement</v>
      </c>
      <c r="K34" s="16" t="str">
        <f t="shared" si="2"/>
        <v>Competitive Salary</v>
      </c>
      <c r="L34" s="16" t="str">
        <f t="shared" si="3"/>
        <v>No Bonus</v>
      </c>
      <c r="M34" s="16" t="str">
        <f t="shared" si="4"/>
        <v>Poor</v>
      </c>
      <c r="N34" s="16" t="str">
        <f t="shared" si="5"/>
        <v>Senior</v>
      </c>
      <c r="O34" s="16" t="str">
        <f t="shared" si="6"/>
        <v>Intermediate</v>
      </c>
      <c r="P34" s="16" t="str" cm="1">
        <f t="array" ref="P34">_xlfn.IFS(D34=5,"Excellenet",D34=4,"Good",D34=3,"Average",D34=2,"Poor")</f>
        <v>Poor</v>
      </c>
      <c r="Q34" s="16" t="str" cm="1">
        <f t="array" ref="Q34">_xlfn.IFS(C34="Sales","1.2x",C34="IT","1.3x",C34="HR","1.1x",C34="Finance","1.15x",C34="Operations","1x")</f>
        <v>1x</v>
      </c>
      <c r="R34" s="16" t="str" cm="1">
        <f t="array" ref="R34">_xlfn.IFS(G34&gt;=95,"Excellent",G34&gt;=90,"Good",G34&gt;=85,"Average",G34&lt;85,"Needs Improvement")</f>
        <v>Average</v>
      </c>
      <c r="S34" s="16" t="str" cm="1">
        <f t="array" ref="S34">_xlfn.SWITCH(C34,"Sales","S","IT","I","HR","H","Finance","F","Operations","O","Unknown")</f>
        <v>O</v>
      </c>
    </row>
    <row r="35" spans="1:19" ht="15.6" x14ac:dyDescent="0.3">
      <c r="A35" s="1" t="s">
        <v>57</v>
      </c>
      <c r="B35" s="1" t="s">
        <v>58</v>
      </c>
      <c r="C35" s="1" t="s">
        <v>17</v>
      </c>
      <c r="D35" s="1">
        <v>3</v>
      </c>
      <c r="E35" s="11">
        <v>60000</v>
      </c>
      <c r="F35" s="1">
        <v>4</v>
      </c>
      <c r="G35" s="4">
        <v>89</v>
      </c>
      <c r="H35" s="4">
        <v>7</v>
      </c>
      <c r="I35" s="4" t="s">
        <v>18</v>
      </c>
      <c r="J35" s="16" t="str">
        <f t="shared" si="1"/>
        <v>Needs Improvement</v>
      </c>
      <c r="K35" s="16" t="str">
        <f t="shared" si="2"/>
        <v>Competitive Salary</v>
      </c>
      <c r="L35" s="16" t="str">
        <f t="shared" si="3"/>
        <v>Grant Bonus</v>
      </c>
      <c r="M35" s="16" t="str">
        <f t="shared" si="4"/>
        <v>Average</v>
      </c>
      <c r="N35" s="16" t="str">
        <f t="shared" si="5"/>
        <v>Senior</v>
      </c>
      <c r="O35" s="16" t="str">
        <f t="shared" si="6"/>
        <v>Intermediate</v>
      </c>
      <c r="P35" s="16" t="str" cm="1">
        <f t="array" ref="P35">_xlfn.IFS(D35=5,"Excellenet",D35=4,"Good",D35=3,"Average",D35=2,"Poor")</f>
        <v>Average</v>
      </c>
      <c r="Q35" s="16" t="str" cm="1">
        <f t="array" ref="Q35">_xlfn.IFS(C35="Sales","1.2x",C35="IT","1.3x",C35="HR","1.1x",C35="Finance","1.15x",C35="Operations","1x")</f>
        <v>1.2x</v>
      </c>
      <c r="R35" s="16" t="str" cm="1">
        <f t="array" ref="R35">_xlfn.IFS(G35&gt;=95,"Excellent",G35&gt;=90,"Good",G35&gt;=85,"Average",G35&lt;85,"Needs Improvement")</f>
        <v>Average</v>
      </c>
      <c r="S35" s="16" t="str" cm="1">
        <f t="array" ref="S35">_xlfn.SWITCH(C35,"Sales","S","IT","I","HR","H","Finance","F","Operations","O","Unknown")</f>
        <v>S</v>
      </c>
    </row>
    <row r="36" spans="1:19" ht="15.6" x14ac:dyDescent="0.3">
      <c r="A36" s="1" t="s">
        <v>59</v>
      </c>
      <c r="B36" s="1" t="s">
        <v>60</v>
      </c>
      <c r="C36" s="1" t="s">
        <v>20</v>
      </c>
      <c r="D36" s="1">
        <v>4</v>
      </c>
      <c r="E36" s="11">
        <v>30000</v>
      </c>
      <c r="F36" s="1">
        <v>5</v>
      </c>
      <c r="G36" s="4">
        <v>91</v>
      </c>
      <c r="H36" s="4">
        <v>9</v>
      </c>
      <c r="I36" s="4" t="s">
        <v>18</v>
      </c>
      <c r="J36" s="16" t="str">
        <f t="shared" si="1"/>
        <v>High Performer</v>
      </c>
      <c r="K36" s="16" t="str">
        <f t="shared" si="2"/>
        <v>Low Salary</v>
      </c>
      <c r="L36" s="16" t="str">
        <f t="shared" si="3"/>
        <v>Grant Bonus</v>
      </c>
      <c r="M36" s="16" t="str">
        <f t="shared" si="4"/>
        <v>Good</v>
      </c>
      <c r="N36" s="16" t="str">
        <f t="shared" si="5"/>
        <v>Junior</v>
      </c>
      <c r="O36" s="16" t="str">
        <f t="shared" si="6"/>
        <v>Intermediate</v>
      </c>
      <c r="P36" s="16" t="str" cm="1">
        <f t="array" ref="P36">_xlfn.IFS(D36=5,"Excellenet",D36=4,"Good",D36=3,"Average",D36=2,"Poor")</f>
        <v>Good</v>
      </c>
      <c r="Q36" s="16" t="str" cm="1">
        <f t="array" ref="Q36">_xlfn.IFS(C36="Sales","1.2x",C36="IT","1.3x",C36="HR","1.1x",C36="Finance","1.15x",C36="Operations","1x")</f>
        <v>1.3x</v>
      </c>
      <c r="R36" s="16" t="str" cm="1">
        <f t="array" ref="R36">_xlfn.IFS(G36&gt;=95,"Excellent",G36&gt;=90,"Good",G36&gt;=85,"Average",G36&lt;85,"Needs Improvement")</f>
        <v>Good</v>
      </c>
      <c r="S36" s="16" t="str" cm="1">
        <f t="array" ref="S36">_xlfn.SWITCH(C36,"Sales","S","IT","I","HR","H","Finance","F","Operations","O","Unknown")</f>
        <v>I</v>
      </c>
    </row>
    <row r="37" spans="1:19" ht="15.6" x14ac:dyDescent="0.3">
      <c r="A37" s="1" t="s">
        <v>61</v>
      </c>
      <c r="B37" s="1" t="s">
        <v>62</v>
      </c>
      <c r="C37" s="1" t="s">
        <v>22</v>
      </c>
      <c r="D37" s="1">
        <v>5</v>
      </c>
      <c r="E37" s="11">
        <v>35500</v>
      </c>
      <c r="F37" s="1">
        <v>6</v>
      </c>
      <c r="G37" s="4">
        <v>93</v>
      </c>
      <c r="H37" s="4">
        <v>11</v>
      </c>
      <c r="I37" s="4" t="s">
        <v>25</v>
      </c>
      <c r="J37" s="16" t="str">
        <f t="shared" si="1"/>
        <v>High Performer</v>
      </c>
      <c r="K37" s="16" t="str">
        <f t="shared" si="2"/>
        <v>Low Salary</v>
      </c>
      <c r="L37" s="16" t="str">
        <f t="shared" si="3"/>
        <v>No Bonus</v>
      </c>
      <c r="M37" s="16" t="str">
        <f t="shared" si="4"/>
        <v>Excellent</v>
      </c>
      <c r="N37" s="16" t="str">
        <f t="shared" si="5"/>
        <v>Mid</v>
      </c>
      <c r="O37" s="16" t="str">
        <f t="shared" si="6"/>
        <v>Senior</v>
      </c>
      <c r="P37" s="16" t="str" cm="1">
        <f t="array" ref="P37">_xlfn.IFS(D37=5,"Excellenet",D37=4,"Good",D37=3,"Average",D37=2,"Poor")</f>
        <v>Excellenet</v>
      </c>
      <c r="Q37" s="16" t="str" cm="1">
        <f t="array" ref="Q37">_xlfn.IFS(C37="Sales","1.2x",C37="IT","1.3x",C37="HR","1.1x",C37="Finance","1.15x",C37="Operations","1x")</f>
        <v>1.1x</v>
      </c>
      <c r="R37" s="16" t="str" cm="1">
        <f t="array" ref="R37">_xlfn.IFS(G37&gt;=95,"Excellent",G37&gt;=90,"Good",G37&gt;=85,"Average",G37&lt;85,"Needs Improvement")</f>
        <v>Good</v>
      </c>
      <c r="S37" s="16" t="str" cm="1">
        <f t="array" ref="S37">_xlfn.SWITCH(C37,"Sales","S","IT","I","HR","H","Finance","F","Operations","O","Unknown")</f>
        <v>H</v>
      </c>
    </row>
    <row r="38" spans="1:19" ht="15.6" x14ac:dyDescent="0.3">
      <c r="A38" s="1" t="s">
        <v>63</v>
      </c>
      <c r="B38" s="1" t="s">
        <v>64</v>
      </c>
      <c r="C38" s="1" t="s">
        <v>24</v>
      </c>
      <c r="D38" s="1">
        <v>3</v>
      </c>
      <c r="E38" s="11">
        <v>40000</v>
      </c>
      <c r="F38" s="1">
        <v>7</v>
      </c>
      <c r="G38" s="4">
        <v>88</v>
      </c>
      <c r="H38" s="4">
        <v>8</v>
      </c>
      <c r="I38" s="4" t="s">
        <v>18</v>
      </c>
      <c r="J38" s="16" t="str">
        <f t="shared" si="1"/>
        <v>Needs Improvement</v>
      </c>
      <c r="K38" s="16" t="str">
        <f t="shared" si="2"/>
        <v>Low Salary</v>
      </c>
      <c r="L38" s="16" t="str">
        <f t="shared" si="3"/>
        <v>Grant Bonus</v>
      </c>
      <c r="M38" s="16" t="str">
        <f t="shared" si="4"/>
        <v>Average</v>
      </c>
      <c r="N38" s="16" t="str">
        <f t="shared" si="5"/>
        <v>Mid</v>
      </c>
      <c r="O38" s="16" t="str">
        <f t="shared" si="6"/>
        <v>Senior</v>
      </c>
      <c r="P38" s="16" t="str" cm="1">
        <f t="array" ref="P38">_xlfn.IFS(D38=5,"Excellenet",D38=4,"Good",D38=3,"Average",D38=2,"Poor")</f>
        <v>Average</v>
      </c>
      <c r="Q38" s="16" t="str" cm="1">
        <f t="array" ref="Q38">_xlfn.IFS(C38="Sales","1.2x",C38="IT","1.3x",C38="HR","1.1x",C38="Finance","1.15x",C38="Operations","1x")</f>
        <v>1.15x</v>
      </c>
      <c r="R38" s="16" t="str" cm="1">
        <f t="array" ref="R38">_xlfn.IFS(G38&gt;=95,"Excellent",G38&gt;=90,"Good",G38&gt;=85,"Average",G38&lt;85,"Needs Improvement")</f>
        <v>Average</v>
      </c>
      <c r="S38" s="16" t="str" cm="1">
        <f t="array" ref="S38">_xlfn.SWITCH(C38,"Sales","S","IT","I","HR","H","Finance","F","Operations","O","Unknown")</f>
        <v>F</v>
      </c>
    </row>
    <row r="39" spans="1:19" ht="15.6" x14ac:dyDescent="0.3">
      <c r="A39" s="1" t="s">
        <v>65</v>
      </c>
      <c r="B39" s="1" t="s">
        <v>66</v>
      </c>
      <c r="C39" s="1" t="s">
        <v>27</v>
      </c>
      <c r="D39" s="1">
        <v>4</v>
      </c>
      <c r="E39" s="11">
        <v>45000</v>
      </c>
      <c r="F39" s="1">
        <v>8</v>
      </c>
      <c r="G39" s="1">
        <v>90</v>
      </c>
      <c r="H39" s="1">
        <v>9</v>
      </c>
      <c r="I39" s="1" t="s">
        <v>18</v>
      </c>
      <c r="J39" s="16" t="str">
        <f t="shared" si="1"/>
        <v>High Performer</v>
      </c>
      <c r="K39" s="16" t="str">
        <f t="shared" si="2"/>
        <v>Low Salary</v>
      </c>
      <c r="L39" s="16" t="str">
        <f t="shared" si="3"/>
        <v>Grant Bonus</v>
      </c>
      <c r="M39" s="16" t="str">
        <f t="shared" si="4"/>
        <v>Good</v>
      </c>
      <c r="N39" s="16" t="str">
        <f t="shared" si="5"/>
        <v>Mid</v>
      </c>
      <c r="O39" s="16" t="str">
        <f t="shared" si="6"/>
        <v>Senior</v>
      </c>
      <c r="P39" s="16" t="str" cm="1">
        <f t="array" ref="P39">_xlfn.IFS(D39=5,"Excellenet",D39=4,"Good",D39=3,"Average",D39=2,"Poor")</f>
        <v>Good</v>
      </c>
      <c r="Q39" s="16" t="str" cm="1">
        <f t="array" ref="Q39">_xlfn.IFS(C39="Sales","1.2x",C39="IT","1.3x",C39="HR","1.1x",C39="Finance","1.15x",C39="Operations","1x")</f>
        <v>1x</v>
      </c>
      <c r="R39" s="16" t="str" cm="1">
        <f t="array" ref="R39">_xlfn.IFS(G39&gt;=95,"Excellent",G39&gt;=90,"Good",G39&gt;=85,"Average",G39&lt;85,"Needs Improvement")</f>
        <v>Good</v>
      </c>
      <c r="S39" s="16" t="str" cm="1">
        <f t="array" ref="S39">_xlfn.SWITCH(C39,"Sales","S","IT","I","HR","H","Finance","F","Operations","O","Unknown")</f>
        <v>O</v>
      </c>
    </row>
    <row r="40" spans="1:19" x14ac:dyDescent="0.3">
      <c r="K40"/>
    </row>
  </sheetData>
  <mergeCells count="11">
    <mergeCell ref="B11:I11"/>
    <mergeCell ref="B5:I5"/>
    <mergeCell ref="B6:I6"/>
    <mergeCell ref="B7:I7"/>
    <mergeCell ref="B8:I8"/>
    <mergeCell ref="B9:I9"/>
    <mergeCell ref="A1:I1"/>
    <mergeCell ref="B2:I2"/>
    <mergeCell ref="B3:I3"/>
    <mergeCell ref="B4:I4"/>
    <mergeCell ref="B10:I10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252051B-9FFB-4DF5-BDCF-B6B88C234734}">
  <dimension ref="A1:X38"/>
  <sheetViews>
    <sheetView showGridLines="0" workbookViewId="0">
      <selection sqref="A1:I1"/>
    </sheetView>
  </sheetViews>
  <sheetFormatPr defaultRowHeight="14.4" x14ac:dyDescent="0.3"/>
  <cols>
    <col min="1" max="1" width="9.5546875" style="7" bestFit="1" customWidth="1"/>
    <col min="2" max="2" width="13.5546875" style="7" bestFit="1" customWidth="1"/>
    <col min="3" max="3" width="11.33203125" style="7" bestFit="1" customWidth="1"/>
    <col min="4" max="4" width="16.6640625" style="7" customWidth="1"/>
    <col min="5" max="5" width="11.109375" style="7" bestFit="1" customWidth="1"/>
    <col min="6" max="6" width="10.5546875" style="7" bestFit="1" customWidth="1"/>
    <col min="7" max="7" width="14.44140625" style="7" bestFit="1" customWidth="1"/>
    <col min="8" max="8" width="19.6640625" style="7" bestFit="1" customWidth="1"/>
    <col min="9" max="9" width="14.33203125" bestFit="1" customWidth="1"/>
    <col min="10" max="10" width="11.6640625" style="6" bestFit="1" customWidth="1"/>
    <col min="11" max="11" width="7.88671875" style="6" bestFit="1" customWidth="1"/>
    <col min="12" max="12" width="21.6640625" style="6" bestFit="1" customWidth="1"/>
    <col min="13" max="13" width="6.5546875" style="6" bestFit="1" customWidth="1"/>
    <col min="14" max="14" width="15.44140625" style="6" bestFit="1" customWidth="1"/>
    <col min="15" max="15" width="21" style="6" bestFit="1" customWidth="1"/>
    <col min="16" max="16" width="10.88671875" style="6" bestFit="1" customWidth="1"/>
    <col min="17" max="17" width="14.88671875" style="6" bestFit="1" customWidth="1"/>
    <col min="18" max="18" width="13.33203125" style="6" bestFit="1" customWidth="1"/>
    <col min="19" max="19" width="8.88671875" style="6"/>
  </cols>
  <sheetData>
    <row r="1" spans="1:24" s="3" customFormat="1" ht="28.8" customHeight="1" x14ac:dyDescent="0.3">
      <c r="A1" s="18" t="s">
        <v>0</v>
      </c>
      <c r="B1" s="19"/>
      <c r="C1" s="19"/>
      <c r="D1" s="19"/>
      <c r="E1" s="19"/>
      <c r="F1" s="19"/>
      <c r="G1" s="19"/>
      <c r="H1" s="19"/>
      <c r="I1" s="20"/>
      <c r="J1" s="15"/>
      <c r="K1" s="15"/>
      <c r="L1" s="15"/>
      <c r="M1" s="15"/>
      <c r="N1" s="15"/>
      <c r="O1" s="15"/>
      <c r="P1" s="15"/>
      <c r="Q1" s="15"/>
      <c r="R1" s="15"/>
      <c r="S1" s="15"/>
    </row>
    <row r="2" spans="1:24" s="5" customFormat="1" ht="15.6" x14ac:dyDescent="0.3">
      <c r="A2" s="9">
        <v>11</v>
      </c>
      <c r="B2" s="21" t="s">
        <v>76</v>
      </c>
      <c r="C2" s="21"/>
      <c r="D2" s="21"/>
      <c r="E2" s="21"/>
      <c r="F2" s="21"/>
      <c r="G2" s="21"/>
      <c r="H2" s="21"/>
      <c r="I2" s="22"/>
      <c r="J2" s="17"/>
      <c r="K2" s="6"/>
      <c r="L2" s="17"/>
      <c r="M2" s="17"/>
      <c r="N2" s="17"/>
      <c r="O2" s="17"/>
      <c r="P2" s="17"/>
      <c r="Q2" s="17"/>
      <c r="R2" s="17"/>
      <c r="S2" s="17"/>
    </row>
    <row r="3" spans="1:24" s="5" customFormat="1" ht="15.6" x14ac:dyDescent="0.3">
      <c r="A3" s="9">
        <v>12</v>
      </c>
      <c r="B3" s="21" t="s">
        <v>77</v>
      </c>
      <c r="C3" s="21"/>
      <c r="D3" s="21"/>
      <c r="E3" s="21"/>
      <c r="F3" s="21"/>
      <c r="G3" s="21"/>
      <c r="H3" s="21"/>
      <c r="I3" s="22"/>
      <c r="J3" s="17"/>
      <c r="K3" s="6"/>
      <c r="L3" s="17"/>
      <c r="M3" s="17"/>
      <c r="N3" s="17"/>
      <c r="O3" s="17"/>
      <c r="P3" s="17"/>
      <c r="Q3" s="17"/>
      <c r="R3" s="17"/>
      <c r="S3" s="17"/>
    </row>
    <row r="4" spans="1:24" s="5" customFormat="1" ht="15.6" x14ac:dyDescent="0.3">
      <c r="A4" s="9">
        <v>13</v>
      </c>
      <c r="B4" s="21" t="s">
        <v>78</v>
      </c>
      <c r="C4" s="21"/>
      <c r="D4" s="21"/>
      <c r="E4" s="21"/>
      <c r="F4" s="21"/>
      <c r="G4" s="21"/>
      <c r="H4" s="21"/>
      <c r="I4" s="22"/>
      <c r="J4" s="17"/>
      <c r="K4" s="6"/>
      <c r="L4" s="17"/>
      <c r="M4" s="17"/>
      <c r="N4" s="17"/>
      <c r="O4" s="17"/>
      <c r="P4" s="17"/>
      <c r="Q4" s="17"/>
      <c r="R4" s="17"/>
      <c r="S4" s="17"/>
    </row>
    <row r="5" spans="1:24" s="5" customFormat="1" ht="15.6" x14ac:dyDescent="0.3">
      <c r="A5" s="9">
        <v>14</v>
      </c>
      <c r="B5" s="21" t="s">
        <v>79</v>
      </c>
      <c r="C5" s="21"/>
      <c r="D5" s="21"/>
      <c r="E5" s="21"/>
      <c r="F5" s="21"/>
      <c r="G5" s="21"/>
      <c r="H5" s="21"/>
      <c r="I5" s="22"/>
      <c r="J5" s="17"/>
      <c r="K5" s="6"/>
      <c r="L5" s="17"/>
      <c r="M5" s="17"/>
      <c r="N5" s="17"/>
      <c r="O5" s="17"/>
      <c r="P5" s="17"/>
      <c r="Q5" s="17"/>
      <c r="R5" s="17"/>
      <c r="S5" s="17"/>
    </row>
    <row r="6" spans="1:24" s="5" customFormat="1" ht="15.6" x14ac:dyDescent="0.3">
      <c r="A6" s="9">
        <v>15</v>
      </c>
      <c r="B6" s="21" t="s">
        <v>80</v>
      </c>
      <c r="C6" s="21"/>
      <c r="D6" s="21"/>
      <c r="E6" s="21"/>
      <c r="F6" s="21"/>
      <c r="G6" s="21"/>
      <c r="H6" s="21"/>
      <c r="I6" s="22"/>
      <c r="J6" s="17"/>
      <c r="K6" s="6"/>
      <c r="L6" s="17"/>
      <c r="M6" s="17"/>
      <c r="N6" s="17"/>
      <c r="O6" s="17"/>
      <c r="P6" s="17"/>
      <c r="Q6" s="17"/>
      <c r="R6" s="17"/>
      <c r="S6" s="17"/>
    </row>
    <row r="7" spans="1:24" s="5" customFormat="1" ht="15.6" x14ac:dyDescent="0.3">
      <c r="A7" s="9">
        <v>16</v>
      </c>
      <c r="B7" s="21" t="s">
        <v>81</v>
      </c>
      <c r="C7" s="21"/>
      <c r="D7" s="21"/>
      <c r="E7" s="21"/>
      <c r="F7" s="21"/>
      <c r="G7" s="21"/>
      <c r="H7" s="21"/>
      <c r="I7" s="22"/>
      <c r="J7" s="17"/>
      <c r="K7" s="6"/>
      <c r="L7" s="17"/>
      <c r="M7" s="17"/>
      <c r="N7" s="17"/>
      <c r="O7" s="17"/>
      <c r="P7" s="17"/>
      <c r="Q7" s="17"/>
      <c r="R7" s="17"/>
      <c r="S7" s="17"/>
    </row>
    <row r="8" spans="1:24" s="5" customFormat="1" ht="15.6" x14ac:dyDescent="0.3">
      <c r="A8" s="9">
        <v>17</v>
      </c>
      <c r="B8" s="21" t="s">
        <v>82</v>
      </c>
      <c r="C8" s="21"/>
      <c r="D8" s="21"/>
      <c r="E8" s="21"/>
      <c r="F8" s="21"/>
      <c r="G8" s="21"/>
      <c r="H8" s="21"/>
      <c r="I8" s="22"/>
      <c r="J8" s="17"/>
      <c r="K8" s="6"/>
      <c r="L8" s="17"/>
      <c r="M8" s="17"/>
      <c r="N8" s="17"/>
      <c r="O8" s="17"/>
      <c r="P8" s="17"/>
      <c r="Q8" s="17"/>
      <c r="R8" s="17"/>
      <c r="S8" s="17"/>
    </row>
    <row r="9" spans="1:24" s="5" customFormat="1" ht="15.6" x14ac:dyDescent="0.3">
      <c r="A9" s="9">
        <v>18</v>
      </c>
      <c r="B9" s="21" t="s">
        <v>83</v>
      </c>
      <c r="C9" s="21"/>
      <c r="D9" s="21"/>
      <c r="E9" s="21"/>
      <c r="F9" s="21"/>
      <c r="G9" s="21"/>
      <c r="H9" s="21"/>
      <c r="I9" s="22"/>
      <c r="J9" s="17"/>
      <c r="K9" s="6"/>
      <c r="L9" s="17"/>
      <c r="M9" s="17"/>
      <c r="N9" s="17"/>
      <c r="O9" s="17"/>
      <c r="P9" s="17"/>
      <c r="Q9" s="17"/>
      <c r="R9" s="17"/>
      <c r="S9" s="17"/>
    </row>
    <row r="10" spans="1:24" s="5" customFormat="1" ht="16.2" thickBot="1" x14ac:dyDescent="0.35">
      <c r="A10" s="10">
        <v>19</v>
      </c>
      <c r="B10" s="23" t="s">
        <v>84</v>
      </c>
      <c r="C10" s="23"/>
      <c r="D10" s="23"/>
      <c r="E10" s="23"/>
      <c r="F10" s="23"/>
      <c r="G10" s="23"/>
      <c r="H10" s="23"/>
      <c r="I10" s="24"/>
      <c r="J10" s="17"/>
      <c r="K10" s="6"/>
      <c r="L10" s="17"/>
      <c r="M10" s="17"/>
      <c r="N10" s="17"/>
      <c r="O10" s="17"/>
      <c r="P10" s="17"/>
      <c r="Q10" s="17"/>
      <c r="R10" s="17"/>
      <c r="S10" s="17"/>
    </row>
    <row r="11" spans="1:24" s="5" customFormat="1" ht="15.6" x14ac:dyDescent="0.3">
      <c r="A11" s="6"/>
      <c r="B11" s="13"/>
      <c r="C11" s="13"/>
      <c r="D11" s="13"/>
      <c r="E11" s="13"/>
      <c r="F11" s="13"/>
      <c r="G11" s="13"/>
      <c r="H11" s="13"/>
      <c r="I11" s="13"/>
      <c r="J11" s="17"/>
      <c r="K11" s="17"/>
      <c r="L11" s="17"/>
      <c r="M11" s="17"/>
      <c r="N11" s="17"/>
      <c r="O11" s="17"/>
      <c r="P11" s="17"/>
      <c r="Q11" s="17"/>
      <c r="R11" s="17"/>
      <c r="S11" s="17"/>
    </row>
    <row r="12" spans="1:24" s="5" customFormat="1" ht="15.6" x14ac:dyDescent="0.3">
      <c r="A12" s="6"/>
      <c r="B12" s="13"/>
      <c r="C12" s="13"/>
      <c r="D12" s="13"/>
      <c r="E12" s="13"/>
      <c r="F12" s="13"/>
      <c r="G12" s="13"/>
      <c r="H12" s="13"/>
      <c r="I12" s="13"/>
      <c r="J12" s="17"/>
      <c r="K12" s="17"/>
      <c r="L12" s="17"/>
      <c r="M12" s="17"/>
      <c r="N12" s="17"/>
      <c r="O12" s="17"/>
      <c r="P12" s="17"/>
      <c r="Q12" s="17"/>
      <c r="R12" s="17"/>
      <c r="S12" s="17"/>
    </row>
    <row r="13" spans="1:24" s="5" customFormat="1" ht="28.8" x14ac:dyDescent="0.3">
      <c r="A13" s="8" t="s">
        <v>7</v>
      </c>
      <c r="B13" s="8" t="s">
        <v>8</v>
      </c>
      <c r="C13" s="8" t="s">
        <v>9</v>
      </c>
      <c r="D13" s="8" t="s">
        <v>10</v>
      </c>
      <c r="E13" s="8" t="s">
        <v>11</v>
      </c>
      <c r="F13" s="8" t="s">
        <v>12</v>
      </c>
      <c r="G13" s="2" t="s">
        <v>13</v>
      </c>
      <c r="H13" s="2" t="s">
        <v>14</v>
      </c>
      <c r="I13" s="2" t="s">
        <v>15</v>
      </c>
      <c r="J13" s="25">
        <v>11</v>
      </c>
      <c r="K13" s="25">
        <f>J13+1</f>
        <v>12</v>
      </c>
      <c r="L13" s="25">
        <f t="shared" ref="L13:R13" si="0">K13+1</f>
        <v>13</v>
      </c>
      <c r="M13" s="25">
        <f t="shared" si="0"/>
        <v>14</v>
      </c>
      <c r="N13" s="25">
        <f t="shared" si="0"/>
        <v>15</v>
      </c>
      <c r="O13" s="25">
        <f t="shared" si="0"/>
        <v>16</v>
      </c>
      <c r="P13" s="25">
        <f t="shared" si="0"/>
        <v>17</v>
      </c>
      <c r="Q13" s="25">
        <f t="shared" si="0"/>
        <v>18</v>
      </c>
      <c r="R13" s="25">
        <f t="shared" si="0"/>
        <v>19</v>
      </c>
      <c r="S13" s="15"/>
      <c r="T13" s="15"/>
      <c r="U13" s="15"/>
      <c r="V13" s="15"/>
      <c r="W13" s="15"/>
      <c r="X13" s="15"/>
    </row>
    <row r="14" spans="1:24" s="5" customFormat="1" ht="15.6" x14ac:dyDescent="0.3">
      <c r="A14" s="1" t="s">
        <v>16</v>
      </c>
      <c r="B14" s="1" t="s">
        <v>1</v>
      </c>
      <c r="C14" s="1" t="s">
        <v>17</v>
      </c>
      <c r="D14" s="1">
        <v>3</v>
      </c>
      <c r="E14" s="11">
        <v>30000</v>
      </c>
      <c r="F14" s="1">
        <v>1</v>
      </c>
      <c r="G14" s="4">
        <v>85</v>
      </c>
      <c r="H14" s="4">
        <v>5</v>
      </c>
      <c r="I14" s="4" t="s">
        <v>18</v>
      </c>
      <c r="J14" s="17" t="str" cm="1">
        <f t="array" ref="J14">_xlfn.SWITCH(I14,"Yes","Eligible","No","Not Eligible","Unknown")</f>
        <v>Eligible</v>
      </c>
      <c r="K14" s="17" t="str" cm="1">
        <f t="array" ref="K14">_xlfn.SWITCH(TRUE,F14=1,"Fresher",F14&gt;=2,F14&lt;=5,"Professional",F14&gt;=6,F14&lt;=8,"Senior",F14&gt;=9,F14&lt;=10,"Expert","Unknown")</f>
        <v>Fresher</v>
      </c>
      <c r="L14" s="17" t="str">
        <f>IF(AND(D14&gt;=4,H14&gt;=5),"Eligible for Promotion","Not Eligible")</f>
        <v>Not Eligible</v>
      </c>
      <c r="M14" s="17" t="str">
        <f>IF(AND(D14=5,H14&gt;=10),"$5000","$2000")</f>
        <v>$2000</v>
      </c>
      <c r="N14" s="17" t="str">
        <f>IF(AND(G14&gt;=90,F14&gt;=5,I14="Yes"),"Can Mentor","Cannot Mentor")</f>
        <v>Cannot Mentor</v>
      </c>
      <c r="O14" s="17" t="str">
        <f>IF(OR(D14&lt;=2,G14&lt;85),"Needs Training","No Training Required")</f>
        <v>No Training Required</v>
      </c>
      <c r="P14" s="17" t="str">
        <f>IF(OR(D14&gt;=5,H14&gt;=11),"High Value","Regular")</f>
        <v>Regular</v>
      </c>
      <c r="Q14" s="17" t="str">
        <f>IF(OR(E14&lt;35000,F13&lt;2,I14="No"),"Needs Support","Self-Sufficient")</f>
        <v>Needs Support</v>
      </c>
      <c r="R14" s="17">
        <f>_xlfn.IFNA(H14/F14,"Insufficient Data")</f>
        <v>5</v>
      </c>
      <c r="S14" s="17"/>
    </row>
    <row r="15" spans="1:24" s="5" customFormat="1" ht="15.6" x14ac:dyDescent="0.3">
      <c r="A15" s="1" t="s">
        <v>19</v>
      </c>
      <c r="B15" s="1" t="s">
        <v>2</v>
      </c>
      <c r="C15" s="1" t="s">
        <v>20</v>
      </c>
      <c r="D15" s="1">
        <v>4</v>
      </c>
      <c r="E15" s="11">
        <v>35000</v>
      </c>
      <c r="F15" s="1">
        <v>2</v>
      </c>
      <c r="G15" s="4">
        <v>90</v>
      </c>
      <c r="H15" s="4">
        <v>8</v>
      </c>
      <c r="I15" s="4" t="s">
        <v>18</v>
      </c>
      <c r="J15" s="17" t="str" cm="1">
        <f t="array" ref="J15">_xlfn.SWITCH(I15,"Yes","Eligible","No","Not Eligible","Unknown")</f>
        <v>Eligible</v>
      </c>
      <c r="K15" s="17" t="b" cm="1">
        <f t="array" ref="K15">_xlfn.SWITCH(TRUE,F15=1,"Fresher",F15&gt;=2,F15&lt;=5,"Professional",F15&gt;=6,F15&lt;=8,"Senior",F15&gt;=9,F15&lt;=10,"Expert","Unknown")</f>
        <v>1</v>
      </c>
      <c r="L15" s="17" t="str">
        <f t="shared" ref="L15:L38" si="1">IF(AND(D15&gt;=4,H15&gt;=5),"Eligible for Promotion","Not Eligible")</f>
        <v>Eligible for Promotion</v>
      </c>
      <c r="M15" s="17" t="str">
        <f t="shared" ref="M15:M38" si="2">IF(AND(D15=5,H15&gt;=10),"$5000","$2000")</f>
        <v>$2000</v>
      </c>
      <c r="N15" s="17" t="str">
        <f t="shared" ref="N15:N38" si="3">IF(AND(G15&gt;=90,F15&gt;=5,I15="Yes"),"Can Mentor","Cannot Mentor")</f>
        <v>Cannot Mentor</v>
      </c>
      <c r="O15" s="17" t="str">
        <f t="shared" ref="O15:O38" si="4">IF(OR(D15&lt;=2,G15&lt;85),"Needs Training","No Training Required")</f>
        <v>No Training Required</v>
      </c>
      <c r="P15" s="17" t="str">
        <f t="shared" ref="P15:P38" si="5">IF(OR(D15&gt;=5,H15&gt;=11),"High Value","Regular")</f>
        <v>Regular</v>
      </c>
      <c r="Q15" s="17" t="str">
        <f t="shared" ref="Q15:Q38" si="6">IF(OR(E15&lt;35000,F14&lt;2,I15="No"),"Needs Support","Self-Sufficient")</f>
        <v>Needs Support</v>
      </c>
      <c r="R15" s="17">
        <f t="shared" ref="R15:R38" si="7">_xlfn.IFNA(H15/F15,"Insufficient Data")</f>
        <v>4</v>
      </c>
      <c r="S15" s="17"/>
    </row>
    <row r="16" spans="1:24" s="5" customFormat="1" ht="15.6" x14ac:dyDescent="0.3">
      <c r="A16" s="1" t="s">
        <v>21</v>
      </c>
      <c r="B16" s="1" t="s">
        <v>3</v>
      </c>
      <c r="C16" s="1" t="s">
        <v>22</v>
      </c>
      <c r="D16" s="1">
        <v>5</v>
      </c>
      <c r="E16" s="11">
        <v>40000</v>
      </c>
      <c r="F16" s="1">
        <v>3</v>
      </c>
      <c r="G16" s="4">
        <v>95</v>
      </c>
      <c r="H16" s="4">
        <v>12</v>
      </c>
      <c r="I16" s="4" t="s">
        <v>18</v>
      </c>
      <c r="J16" s="17" t="str" cm="1">
        <f t="array" ref="J16">_xlfn.SWITCH(I16,"Yes","Eligible","No","Not Eligible","Unknown")</f>
        <v>Eligible</v>
      </c>
      <c r="K16" s="17" t="b" cm="1">
        <f t="array" ref="K16">_xlfn.SWITCH(TRUE,F16=1,"Fresher",F16&gt;=2,F16&lt;=5,"Professional",F16&gt;=6,F16&lt;=8,"Senior",F16&gt;=9,F16&lt;=10,"Expert","Unknown")</f>
        <v>1</v>
      </c>
      <c r="L16" s="17" t="str">
        <f t="shared" si="1"/>
        <v>Eligible for Promotion</v>
      </c>
      <c r="M16" s="17" t="str">
        <f t="shared" si="2"/>
        <v>$5000</v>
      </c>
      <c r="N16" s="17" t="str">
        <f t="shared" si="3"/>
        <v>Cannot Mentor</v>
      </c>
      <c r="O16" s="17" t="str">
        <f t="shared" si="4"/>
        <v>No Training Required</v>
      </c>
      <c r="P16" s="17" t="str">
        <f t="shared" si="5"/>
        <v>High Value</v>
      </c>
      <c r="Q16" s="17" t="str">
        <f t="shared" si="6"/>
        <v>Self-Sufficient</v>
      </c>
      <c r="R16" s="17">
        <f t="shared" si="7"/>
        <v>4</v>
      </c>
      <c r="S16" s="17"/>
    </row>
    <row r="17" spans="1:19" s="5" customFormat="1" ht="15.6" x14ac:dyDescent="0.3">
      <c r="A17" s="1" t="s">
        <v>23</v>
      </c>
      <c r="B17" s="1" t="s">
        <v>4</v>
      </c>
      <c r="C17" s="1" t="s">
        <v>24</v>
      </c>
      <c r="D17" s="1">
        <v>2</v>
      </c>
      <c r="E17" s="11">
        <v>45000</v>
      </c>
      <c r="F17" s="1">
        <v>4</v>
      </c>
      <c r="G17" s="4">
        <v>88</v>
      </c>
      <c r="H17" s="4">
        <v>6</v>
      </c>
      <c r="I17" s="4" t="s">
        <v>25</v>
      </c>
      <c r="J17" s="17" t="str" cm="1">
        <f t="array" ref="J17">_xlfn.SWITCH(I17,"Yes","Eligible","No","Not Eligible","Unknown")</f>
        <v>Not Eligible</v>
      </c>
      <c r="K17" s="17" t="b" cm="1">
        <f t="array" ref="K17">_xlfn.SWITCH(TRUE,F17=1,"Fresher",F17&gt;=2,F17&lt;=5,"Professional",F17&gt;=6,F17&lt;=8,"Senior",F17&gt;=9,F17&lt;=10,"Expert","Unknown")</f>
        <v>1</v>
      </c>
      <c r="L17" s="17" t="str">
        <f t="shared" si="1"/>
        <v>Not Eligible</v>
      </c>
      <c r="M17" s="17" t="str">
        <f t="shared" si="2"/>
        <v>$2000</v>
      </c>
      <c r="N17" s="17" t="str">
        <f t="shared" si="3"/>
        <v>Cannot Mentor</v>
      </c>
      <c r="O17" s="17" t="str">
        <f t="shared" si="4"/>
        <v>Needs Training</v>
      </c>
      <c r="P17" s="17" t="str">
        <f t="shared" si="5"/>
        <v>Regular</v>
      </c>
      <c r="Q17" s="17" t="str">
        <f t="shared" si="6"/>
        <v>Needs Support</v>
      </c>
      <c r="R17" s="17">
        <f t="shared" si="7"/>
        <v>1.5</v>
      </c>
      <c r="S17" s="17"/>
    </row>
    <row r="18" spans="1:19" s="5" customFormat="1" ht="15.6" x14ac:dyDescent="0.3">
      <c r="A18" s="1" t="s">
        <v>26</v>
      </c>
      <c r="B18" s="1" t="s">
        <v>5</v>
      </c>
      <c r="C18" s="1" t="s">
        <v>27</v>
      </c>
      <c r="D18" s="1">
        <v>3</v>
      </c>
      <c r="E18" s="11">
        <v>50000</v>
      </c>
      <c r="F18" s="1">
        <v>5</v>
      </c>
      <c r="G18" s="4">
        <v>92</v>
      </c>
      <c r="H18" s="4">
        <v>9</v>
      </c>
      <c r="I18" s="4" t="s">
        <v>18</v>
      </c>
      <c r="J18" s="17" t="str" cm="1">
        <f t="array" ref="J18">_xlfn.SWITCH(I18,"Yes","Eligible","No","Not Eligible","Unknown")</f>
        <v>Eligible</v>
      </c>
      <c r="K18" s="17" t="b" cm="1">
        <f t="array" ref="K18">_xlfn.SWITCH(TRUE,F18=1,"Fresher",F18&gt;=2,F18&lt;=5,"Professional",F18&gt;=6,F18&lt;=8,"Senior",F18&gt;=9,F18&lt;=10,"Expert","Unknown")</f>
        <v>1</v>
      </c>
      <c r="L18" s="17" t="str">
        <f t="shared" si="1"/>
        <v>Not Eligible</v>
      </c>
      <c r="M18" s="17" t="str">
        <f t="shared" si="2"/>
        <v>$2000</v>
      </c>
      <c r="N18" s="17" t="str">
        <f t="shared" si="3"/>
        <v>Can Mentor</v>
      </c>
      <c r="O18" s="17" t="str">
        <f t="shared" si="4"/>
        <v>No Training Required</v>
      </c>
      <c r="P18" s="17" t="str">
        <f t="shared" si="5"/>
        <v>Regular</v>
      </c>
      <c r="Q18" s="17" t="str">
        <f t="shared" si="6"/>
        <v>Self-Sufficient</v>
      </c>
      <c r="R18" s="17">
        <f t="shared" si="7"/>
        <v>1.8</v>
      </c>
      <c r="S18" s="17"/>
    </row>
    <row r="19" spans="1:19" s="5" customFormat="1" ht="15.6" x14ac:dyDescent="0.3">
      <c r="A19" s="1" t="s">
        <v>28</v>
      </c>
      <c r="B19" s="1" t="s">
        <v>6</v>
      </c>
      <c r="C19" s="1" t="s">
        <v>17</v>
      </c>
      <c r="D19" s="1">
        <v>4</v>
      </c>
      <c r="E19" s="11">
        <v>55000</v>
      </c>
      <c r="F19" s="1">
        <v>6</v>
      </c>
      <c r="G19" s="4">
        <v>87</v>
      </c>
      <c r="H19" s="4">
        <v>7</v>
      </c>
      <c r="I19" s="4" t="s">
        <v>18</v>
      </c>
      <c r="J19" s="17" t="str" cm="1">
        <f t="array" ref="J19">_xlfn.SWITCH(I19,"Yes","Eligible","No","Not Eligible","Unknown")</f>
        <v>Eligible</v>
      </c>
      <c r="K19" s="17" t="b" cm="1">
        <f t="array" ref="K19">_xlfn.SWITCH(TRUE,F19=1,"Fresher",F19&gt;=2,F19&lt;=5,"Professional",F19&gt;=6,F19&lt;=8,"Senior",F19&gt;=9,F19&lt;=10,"Expert","Unknown")</f>
        <v>0</v>
      </c>
      <c r="L19" s="17" t="str">
        <f t="shared" si="1"/>
        <v>Eligible for Promotion</v>
      </c>
      <c r="M19" s="17" t="str">
        <f t="shared" si="2"/>
        <v>$2000</v>
      </c>
      <c r="N19" s="17" t="str">
        <f t="shared" si="3"/>
        <v>Cannot Mentor</v>
      </c>
      <c r="O19" s="17" t="str">
        <f t="shared" si="4"/>
        <v>No Training Required</v>
      </c>
      <c r="P19" s="17" t="str">
        <f t="shared" si="5"/>
        <v>Regular</v>
      </c>
      <c r="Q19" s="17" t="str">
        <f t="shared" si="6"/>
        <v>Self-Sufficient</v>
      </c>
      <c r="R19" s="17">
        <f t="shared" si="7"/>
        <v>1.1666666666666667</v>
      </c>
      <c r="S19" s="17"/>
    </row>
    <row r="20" spans="1:19" s="5" customFormat="1" ht="15.6" x14ac:dyDescent="0.3">
      <c r="A20" s="1" t="s">
        <v>29</v>
      </c>
      <c r="B20" s="1" t="s">
        <v>30</v>
      </c>
      <c r="C20" s="1" t="s">
        <v>20</v>
      </c>
      <c r="D20" s="1">
        <v>5</v>
      </c>
      <c r="E20" s="11">
        <v>60000</v>
      </c>
      <c r="F20" s="1">
        <v>7</v>
      </c>
      <c r="G20" s="4">
        <v>93</v>
      </c>
      <c r="H20" s="4">
        <v>11</v>
      </c>
      <c r="I20" s="4" t="s">
        <v>18</v>
      </c>
      <c r="J20" s="17" t="str" cm="1">
        <f t="array" ref="J20">_xlfn.SWITCH(I20,"Yes","Eligible","No","Not Eligible","Unknown")</f>
        <v>Eligible</v>
      </c>
      <c r="K20" s="17" t="b" cm="1">
        <f t="array" ref="K20">_xlfn.SWITCH(TRUE,F20=1,"Fresher",F20&gt;=2,F20&lt;=5,"Professional",F20&gt;=6,F20&lt;=8,"Senior",F20&gt;=9,F20&lt;=10,"Expert","Unknown")</f>
        <v>0</v>
      </c>
      <c r="L20" s="17" t="str">
        <f t="shared" si="1"/>
        <v>Eligible for Promotion</v>
      </c>
      <c r="M20" s="17" t="str">
        <f t="shared" si="2"/>
        <v>$5000</v>
      </c>
      <c r="N20" s="17" t="str">
        <f t="shared" si="3"/>
        <v>Can Mentor</v>
      </c>
      <c r="O20" s="17" t="str">
        <f t="shared" si="4"/>
        <v>No Training Required</v>
      </c>
      <c r="P20" s="17" t="str">
        <f t="shared" si="5"/>
        <v>High Value</v>
      </c>
      <c r="Q20" s="17" t="str">
        <f t="shared" si="6"/>
        <v>Self-Sufficient</v>
      </c>
      <c r="R20" s="17">
        <f t="shared" si="7"/>
        <v>1.5714285714285714</v>
      </c>
      <c r="S20" s="17"/>
    </row>
    <row r="21" spans="1:19" s="5" customFormat="1" ht="15.6" x14ac:dyDescent="0.3">
      <c r="A21" s="1" t="s">
        <v>31</v>
      </c>
      <c r="B21" s="1" t="s">
        <v>32</v>
      </c>
      <c r="C21" s="1" t="s">
        <v>22</v>
      </c>
      <c r="D21" s="1">
        <v>3</v>
      </c>
      <c r="E21" s="11">
        <v>30000</v>
      </c>
      <c r="F21" s="1">
        <v>8</v>
      </c>
      <c r="G21" s="4">
        <v>85</v>
      </c>
      <c r="H21" s="4">
        <v>5</v>
      </c>
      <c r="I21" s="4" t="s">
        <v>25</v>
      </c>
      <c r="J21" s="17" t="str" cm="1">
        <f t="array" ref="J21">_xlfn.SWITCH(I21,"Yes","Eligible","No","Not Eligible","Unknown")</f>
        <v>Not Eligible</v>
      </c>
      <c r="K21" s="17" t="b" cm="1">
        <f t="array" ref="K21">_xlfn.SWITCH(TRUE,F21=1,"Fresher",F21&gt;=2,F21&lt;=5,"Professional",F21&gt;=6,F21&lt;=8,"Senior",F21&gt;=9,F21&lt;=10,"Expert","Unknown")</f>
        <v>0</v>
      </c>
      <c r="L21" s="17" t="str">
        <f t="shared" si="1"/>
        <v>Not Eligible</v>
      </c>
      <c r="M21" s="17" t="str">
        <f t="shared" si="2"/>
        <v>$2000</v>
      </c>
      <c r="N21" s="17" t="str">
        <f t="shared" si="3"/>
        <v>Cannot Mentor</v>
      </c>
      <c r="O21" s="17" t="str">
        <f t="shared" si="4"/>
        <v>No Training Required</v>
      </c>
      <c r="P21" s="17" t="str">
        <f t="shared" si="5"/>
        <v>Regular</v>
      </c>
      <c r="Q21" s="17" t="str">
        <f t="shared" si="6"/>
        <v>Needs Support</v>
      </c>
      <c r="R21" s="17">
        <f t="shared" si="7"/>
        <v>0.625</v>
      </c>
      <c r="S21" s="17"/>
    </row>
    <row r="22" spans="1:19" s="5" customFormat="1" ht="15.6" x14ac:dyDescent="0.3">
      <c r="A22" s="1" t="s">
        <v>33</v>
      </c>
      <c r="B22" s="1" t="s">
        <v>34</v>
      </c>
      <c r="C22" s="1" t="s">
        <v>24</v>
      </c>
      <c r="D22" s="1">
        <v>4</v>
      </c>
      <c r="E22" s="11">
        <v>35000</v>
      </c>
      <c r="F22" s="1">
        <v>9</v>
      </c>
      <c r="G22" s="4">
        <v>90</v>
      </c>
      <c r="H22" s="4">
        <v>8</v>
      </c>
      <c r="I22" s="4" t="s">
        <v>18</v>
      </c>
      <c r="J22" s="17" t="str" cm="1">
        <f t="array" ref="J22">_xlfn.SWITCH(I22,"Yes","Eligible","No","Not Eligible","Unknown")</f>
        <v>Eligible</v>
      </c>
      <c r="K22" s="17" t="b" cm="1">
        <f t="array" ref="K22">_xlfn.SWITCH(TRUE,F22=1,"Fresher",F22&gt;=2,F22&lt;=5,"Professional",F22&gt;=6,F22&lt;=8,"Senior",F22&gt;=9,F22&lt;=10,"Expert","Unknown")</f>
        <v>0</v>
      </c>
      <c r="L22" s="17" t="str">
        <f t="shared" si="1"/>
        <v>Eligible for Promotion</v>
      </c>
      <c r="M22" s="17" t="str">
        <f t="shared" si="2"/>
        <v>$2000</v>
      </c>
      <c r="N22" s="17" t="str">
        <f t="shared" si="3"/>
        <v>Can Mentor</v>
      </c>
      <c r="O22" s="17" t="str">
        <f t="shared" si="4"/>
        <v>No Training Required</v>
      </c>
      <c r="P22" s="17" t="str">
        <f t="shared" si="5"/>
        <v>Regular</v>
      </c>
      <c r="Q22" s="17" t="str">
        <f t="shared" si="6"/>
        <v>Self-Sufficient</v>
      </c>
      <c r="R22" s="17">
        <f t="shared" si="7"/>
        <v>0.88888888888888884</v>
      </c>
      <c r="S22" s="17"/>
    </row>
    <row r="23" spans="1:19" s="5" customFormat="1" ht="15.6" x14ac:dyDescent="0.3">
      <c r="A23" s="1" t="s">
        <v>35</v>
      </c>
      <c r="B23" s="1" t="s">
        <v>36</v>
      </c>
      <c r="C23" s="1" t="s">
        <v>27</v>
      </c>
      <c r="D23" s="1">
        <v>2</v>
      </c>
      <c r="E23" s="11">
        <v>40000</v>
      </c>
      <c r="F23" s="1">
        <v>10</v>
      </c>
      <c r="G23" s="4">
        <v>88</v>
      </c>
      <c r="H23" s="4">
        <v>4</v>
      </c>
      <c r="I23" s="4" t="s">
        <v>25</v>
      </c>
      <c r="J23" s="17" t="str" cm="1">
        <f t="array" ref="J23">_xlfn.SWITCH(I23,"Yes","Eligible","No","Not Eligible","Unknown")</f>
        <v>Not Eligible</v>
      </c>
      <c r="K23" s="17" t="b" cm="1">
        <f t="array" ref="K23">_xlfn.SWITCH(TRUE,F23=1,"Fresher",F23&gt;=2,F23&lt;=5,"Professional",F23&gt;=6,F23&lt;=8,"Senior",F23&gt;=9,F23&lt;=10,"Expert","Unknown")</f>
        <v>0</v>
      </c>
      <c r="L23" s="17" t="str">
        <f t="shared" si="1"/>
        <v>Not Eligible</v>
      </c>
      <c r="M23" s="17" t="str">
        <f t="shared" si="2"/>
        <v>$2000</v>
      </c>
      <c r="N23" s="17" t="str">
        <f t="shared" si="3"/>
        <v>Cannot Mentor</v>
      </c>
      <c r="O23" s="17" t="str">
        <f t="shared" si="4"/>
        <v>Needs Training</v>
      </c>
      <c r="P23" s="17" t="str">
        <f t="shared" si="5"/>
        <v>Regular</v>
      </c>
      <c r="Q23" s="17" t="str">
        <f t="shared" si="6"/>
        <v>Needs Support</v>
      </c>
      <c r="R23" s="17">
        <f t="shared" si="7"/>
        <v>0.4</v>
      </c>
      <c r="S23" s="17"/>
    </row>
    <row r="24" spans="1:19" s="5" customFormat="1" ht="15.6" x14ac:dyDescent="0.3">
      <c r="A24" s="1" t="s">
        <v>37</v>
      </c>
      <c r="B24" s="1" t="s">
        <v>38</v>
      </c>
      <c r="C24" s="1" t="s">
        <v>17</v>
      </c>
      <c r="D24" s="1">
        <v>5</v>
      </c>
      <c r="E24" s="11">
        <v>45000</v>
      </c>
      <c r="F24" s="1">
        <v>2</v>
      </c>
      <c r="G24" s="4">
        <v>95</v>
      </c>
      <c r="H24" s="4">
        <v>10</v>
      </c>
      <c r="I24" s="4" t="s">
        <v>18</v>
      </c>
      <c r="J24" s="17" t="str" cm="1">
        <f t="array" ref="J24">_xlfn.SWITCH(I24,"Yes","Eligible","No","Not Eligible","Unknown")</f>
        <v>Eligible</v>
      </c>
      <c r="K24" s="17" t="b" cm="1">
        <f t="array" ref="K24">_xlfn.SWITCH(TRUE,F24=1,"Fresher",F24&gt;=2,F24&lt;=5,"Professional",F24&gt;=6,F24&lt;=8,"Senior",F24&gt;=9,F24&lt;=10,"Expert","Unknown")</f>
        <v>1</v>
      </c>
      <c r="L24" s="17" t="str">
        <f t="shared" si="1"/>
        <v>Eligible for Promotion</v>
      </c>
      <c r="M24" s="17" t="str">
        <f t="shared" si="2"/>
        <v>$5000</v>
      </c>
      <c r="N24" s="17" t="str">
        <f t="shared" si="3"/>
        <v>Cannot Mentor</v>
      </c>
      <c r="O24" s="17" t="str">
        <f t="shared" si="4"/>
        <v>No Training Required</v>
      </c>
      <c r="P24" s="17" t="str">
        <f t="shared" si="5"/>
        <v>High Value</v>
      </c>
      <c r="Q24" s="17" t="str">
        <f t="shared" si="6"/>
        <v>Self-Sufficient</v>
      </c>
      <c r="R24" s="17">
        <f t="shared" si="7"/>
        <v>5</v>
      </c>
      <c r="S24" s="17"/>
    </row>
    <row r="25" spans="1:19" s="5" customFormat="1" ht="15.6" x14ac:dyDescent="0.3">
      <c r="A25" s="1" t="s">
        <v>39</v>
      </c>
      <c r="B25" s="1" t="s">
        <v>40</v>
      </c>
      <c r="C25" s="1" t="s">
        <v>20</v>
      </c>
      <c r="D25" s="1">
        <v>3</v>
      </c>
      <c r="E25" s="11">
        <v>50000</v>
      </c>
      <c r="F25" s="1">
        <v>3</v>
      </c>
      <c r="G25" s="4">
        <v>87</v>
      </c>
      <c r="H25" s="4">
        <v>6</v>
      </c>
      <c r="I25" s="4" t="s">
        <v>25</v>
      </c>
      <c r="J25" s="17" t="str" cm="1">
        <f t="array" ref="J25">_xlfn.SWITCH(I25,"Yes","Eligible","No","Not Eligible","Unknown")</f>
        <v>Not Eligible</v>
      </c>
      <c r="K25" s="17" t="b" cm="1">
        <f t="array" ref="K25">_xlfn.SWITCH(TRUE,F25=1,"Fresher",F25&gt;=2,F25&lt;=5,"Professional",F25&gt;=6,F25&lt;=8,"Senior",F25&gt;=9,F25&lt;=10,"Expert","Unknown")</f>
        <v>1</v>
      </c>
      <c r="L25" s="17" t="str">
        <f t="shared" si="1"/>
        <v>Not Eligible</v>
      </c>
      <c r="M25" s="17" t="str">
        <f t="shared" si="2"/>
        <v>$2000</v>
      </c>
      <c r="N25" s="17" t="str">
        <f t="shared" si="3"/>
        <v>Cannot Mentor</v>
      </c>
      <c r="O25" s="17" t="str">
        <f t="shared" si="4"/>
        <v>No Training Required</v>
      </c>
      <c r="P25" s="17" t="str">
        <f t="shared" si="5"/>
        <v>Regular</v>
      </c>
      <c r="Q25" s="17" t="str">
        <f t="shared" si="6"/>
        <v>Needs Support</v>
      </c>
      <c r="R25" s="17">
        <f t="shared" si="7"/>
        <v>2</v>
      </c>
      <c r="S25" s="17"/>
    </row>
    <row r="26" spans="1:19" s="5" customFormat="1" ht="15.6" x14ac:dyDescent="0.3">
      <c r="A26" s="1" t="s">
        <v>41</v>
      </c>
      <c r="B26" s="1" t="s">
        <v>42</v>
      </c>
      <c r="C26" s="1" t="s">
        <v>22</v>
      </c>
      <c r="D26" s="1">
        <v>4</v>
      </c>
      <c r="E26" s="12">
        <v>55000</v>
      </c>
      <c r="F26" s="1">
        <v>4</v>
      </c>
      <c r="G26" s="4">
        <v>89</v>
      </c>
      <c r="H26" s="4">
        <v>7</v>
      </c>
      <c r="I26" s="4" t="s">
        <v>18</v>
      </c>
      <c r="J26" s="17" t="str" cm="1">
        <f t="array" ref="J26">_xlfn.SWITCH(I26,"Yes","Eligible","No","Not Eligible","Unknown")</f>
        <v>Eligible</v>
      </c>
      <c r="K26" s="17" t="b" cm="1">
        <f t="array" ref="K26">_xlfn.SWITCH(TRUE,F26=1,"Fresher",F26&gt;=2,F26&lt;=5,"Professional",F26&gt;=6,F26&lt;=8,"Senior",F26&gt;=9,F26&lt;=10,"Expert","Unknown")</f>
        <v>1</v>
      </c>
      <c r="L26" s="17" t="str">
        <f t="shared" si="1"/>
        <v>Eligible for Promotion</v>
      </c>
      <c r="M26" s="17" t="str">
        <f t="shared" si="2"/>
        <v>$2000</v>
      </c>
      <c r="N26" s="17" t="str">
        <f t="shared" si="3"/>
        <v>Cannot Mentor</v>
      </c>
      <c r="O26" s="17" t="str">
        <f t="shared" si="4"/>
        <v>No Training Required</v>
      </c>
      <c r="P26" s="17" t="str">
        <f t="shared" si="5"/>
        <v>Regular</v>
      </c>
      <c r="Q26" s="17" t="str">
        <f t="shared" si="6"/>
        <v>Self-Sufficient</v>
      </c>
      <c r="R26" s="17">
        <f t="shared" si="7"/>
        <v>1.75</v>
      </c>
      <c r="S26" s="17"/>
    </row>
    <row r="27" spans="1:19" ht="15.6" x14ac:dyDescent="0.3">
      <c r="A27" s="1" t="s">
        <v>43</v>
      </c>
      <c r="B27" s="1" t="s">
        <v>44</v>
      </c>
      <c r="C27" s="1" t="s">
        <v>24</v>
      </c>
      <c r="D27" s="1">
        <v>2</v>
      </c>
      <c r="E27" s="11">
        <v>60000</v>
      </c>
      <c r="F27" s="1">
        <v>5</v>
      </c>
      <c r="G27" s="4">
        <v>86</v>
      </c>
      <c r="H27" s="4">
        <v>5</v>
      </c>
      <c r="I27" s="4" t="s">
        <v>25</v>
      </c>
      <c r="J27" s="17" t="str" cm="1">
        <f t="array" ref="J27">_xlfn.SWITCH(I27,"Yes","Eligible","No","Not Eligible","Unknown")</f>
        <v>Not Eligible</v>
      </c>
      <c r="K27" s="17" t="b" cm="1">
        <f t="array" ref="K27">_xlfn.SWITCH(TRUE,F27=1,"Fresher",F27&gt;=2,F27&lt;=5,"Professional",F27&gt;=6,F27&lt;=8,"Senior",F27&gt;=9,F27&lt;=10,"Expert","Unknown")</f>
        <v>1</v>
      </c>
      <c r="L27" s="17" t="str">
        <f t="shared" si="1"/>
        <v>Not Eligible</v>
      </c>
      <c r="M27" s="17" t="str">
        <f t="shared" si="2"/>
        <v>$2000</v>
      </c>
      <c r="N27" s="17" t="str">
        <f t="shared" si="3"/>
        <v>Cannot Mentor</v>
      </c>
      <c r="O27" s="17" t="str">
        <f t="shared" si="4"/>
        <v>Needs Training</v>
      </c>
      <c r="P27" s="17" t="str">
        <f t="shared" si="5"/>
        <v>Regular</v>
      </c>
      <c r="Q27" s="17" t="str">
        <f t="shared" si="6"/>
        <v>Needs Support</v>
      </c>
      <c r="R27" s="17">
        <f t="shared" si="7"/>
        <v>1</v>
      </c>
    </row>
    <row r="28" spans="1:19" ht="15.6" x14ac:dyDescent="0.3">
      <c r="A28" s="1" t="s">
        <v>45</v>
      </c>
      <c r="B28" s="1" t="s">
        <v>46</v>
      </c>
      <c r="C28" s="1" t="s">
        <v>27</v>
      </c>
      <c r="D28" s="1">
        <v>3</v>
      </c>
      <c r="E28" s="11">
        <v>30000</v>
      </c>
      <c r="F28" s="1">
        <v>1</v>
      </c>
      <c r="G28" s="4">
        <v>91</v>
      </c>
      <c r="H28" s="4">
        <v>9</v>
      </c>
      <c r="I28" s="4" t="s">
        <v>18</v>
      </c>
      <c r="J28" s="17" t="str" cm="1">
        <f t="array" ref="J28">_xlfn.SWITCH(I28,"Yes","Eligible","No","Not Eligible","Unknown")</f>
        <v>Eligible</v>
      </c>
      <c r="K28" s="17" t="str" cm="1">
        <f t="array" ref="K28">_xlfn.SWITCH(TRUE,F28=1,"Fresher",F28&gt;=2,F28&lt;=5,"Professional",F28&gt;=6,F28&lt;=8,"Senior",F28&gt;=9,F28&lt;=10,"Expert","Unknown")</f>
        <v>Fresher</v>
      </c>
      <c r="L28" s="17" t="str">
        <f t="shared" si="1"/>
        <v>Not Eligible</v>
      </c>
      <c r="M28" s="17" t="str">
        <f t="shared" si="2"/>
        <v>$2000</v>
      </c>
      <c r="N28" s="17" t="str">
        <f t="shared" si="3"/>
        <v>Cannot Mentor</v>
      </c>
      <c r="O28" s="17" t="str">
        <f t="shared" si="4"/>
        <v>No Training Required</v>
      </c>
      <c r="P28" s="17" t="str">
        <f t="shared" si="5"/>
        <v>Regular</v>
      </c>
      <c r="Q28" s="17" t="str">
        <f t="shared" si="6"/>
        <v>Needs Support</v>
      </c>
      <c r="R28" s="17">
        <f t="shared" si="7"/>
        <v>9</v>
      </c>
    </row>
    <row r="29" spans="1:19" ht="15.6" x14ac:dyDescent="0.3">
      <c r="A29" s="1" t="s">
        <v>47</v>
      </c>
      <c r="B29" s="1" t="s">
        <v>48</v>
      </c>
      <c r="C29" s="1" t="s">
        <v>17</v>
      </c>
      <c r="D29" s="1">
        <v>4</v>
      </c>
      <c r="E29" s="11">
        <v>35000</v>
      </c>
      <c r="F29" s="1">
        <v>6</v>
      </c>
      <c r="G29" s="4">
        <v>88</v>
      </c>
      <c r="H29" s="4">
        <v>8</v>
      </c>
      <c r="I29" s="4" t="s">
        <v>18</v>
      </c>
      <c r="J29" s="17" t="str" cm="1">
        <f t="array" ref="J29">_xlfn.SWITCH(I29,"Yes","Eligible","No","Not Eligible","Unknown")</f>
        <v>Eligible</v>
      </c>
      <c r="K29" s="17" t="b" cm="1">
        <f t="array" ref="K29">_xlfn.SWITCH(TRUE,F29=1,"Fresher",F29&gt;=2,F29&lt;=5,"Professional",F29&gt;=6,F29&lt;=8,"Senior",F29&gt;=9,F29&lt;=10,"Expert","Unknown")</f>
        <v>0</v>
      </c>
      <c r="L29" s="17" t="str">
        <f t="shared" si="1"/>
        <v>Eligible for Promotion</v>
      </c>
      <c r="M29" s="17" t="str">
        <f t="shared" si="2"/>
        <v>$2000</v>
      </c>
      <c r="N29" s="17" t="str">
        <f t="shared" si="3"/>
        <v>Cannot Mentor</v>
      </c>
      <c r="O29" s="17" t="str">
        <f t="shared" si="4"/>
        <v>No Training Required</v>
      </c>
      <c r="P29" s="17" t="str">
        <f t="shared" si="5"/>
        <v>Regular</v>
      </c>
      <c r="Q29" s="17" t="str">
        <f t="shared" si="6"/>
        <v>Needs Support</v>
      </c>
      <c r="R29" s="17">
        <f t="shared" si="7"/>
        <v>1.3333333333333333</v>
      </c>
    </row>
    <row r="30" spans="1:19" ht="15.6" x14ac:dyDescent="0.3">
      <c r="A30" s="1" t="s">
        <v>49</v>
      </c>
      <c r="B30" s="1" t="s">
        <v>50</v>
      </c>
      <c r="C30" s="1" t="s">
        <v>20</v>
      </c>
      <c r="D30" s="1">
        <v>5</v>
      </c>
      <c r="E30" s="11">
        <v>40000</v>
      </c>
      <c r="F30" s="1">
        <v>7</v>
      </c>
      <c r="G30" s="4">
        <v>94</v>
      </c>
      <c r="H30" s="4">
        <v>12</v>
      </c>
      <c r="I30" s="4" t="s">
        <v>18</v>
      </c>
      <c r="J30" s="17" t="str" cm="1">
        <f t="array" ref="J30">_xlfn.SWITCH(I30,"Yes","Eligible","No","Not Eligible","Unknown")</f>
        <v>Eligible</v>
      </c>
      <c r="K30" s="17" t="b" cm="1">
        <f t="array" ref="K30">_xlfn.SWITCH(TRUE,F30=1,"Fresher",F30&gt;=2,F30&lt;=5,"Professional",F30&gt;=6,F30&lt;=8,"Senior",F30&gt;=9,F30&lt;=10,"Expert","Unknown")</f>
        <v>0</v>
      </c>
      <c r="L30" s="17" t="str">
        <f t="shared" si="1"/>
        <v>Eligible for Promotion</v>
      </c>
      <c r="M30" s="17" t="str">
        <f t="shared" si="2"/>
        <v>$5000</v>
      </c>
      <c r="N30" s="17" t="str">
        <f t="shared" si="3"/>
        <v>Can Mentor</v>
      </c>
      <c r="O30" s="17" t="str">
        <f t="shared" si="4"/>
        <v>No Training Required</v>
      </c>
      <c r="P30" s="17" t="str">
        <f t="shared" si="5"/>
        <v>High Value</v>
      </c>
      <c r="Q30" s="17" t="str">
        <f t="shared" si="6"/>
        <v>Self-Sufficient</v>
      </c>
      <c r="R30" s="17">
        <f t="shared" si="7"/>
        <v>1.7142857142857142</v>
      </c>
    </row>
    <row r="31" spans="1:19" ht="15.6" x14ac:dyDescent="0.3">
      <c r="A31" s="1" t="s">
        <v>51</v>
      </c>
      <c r="B31" s="1" t="s">
        <v>52</v>
      </c>
      <c r="C31" s="1" t="s">
        <v>22</v>
      </c>
      <c r="D31" s="1">
        <v>3</v>
      </c>
      <c r="E31" s="11">
        <v>45000</v>
      </c>
      <c r="F31" s="1">
        <v>8</v>
      </c>
      <c r="G31" s="4">
        <v>85</v>
      </c>
      <c r="H31" s="4">
        <v>5</v>
      </c>
      <c r="I31" s="4" t="s">
        <v>25</v>
      </c>
      <c r="J31" s="17" t="str" cm="1">
        <f t="array" ref="J31">_xlfn.SWITCH(I31,"Yes","Eligible","No","Not Eligible","Unknown")</f>
        <v>Not Eligible</v>
      </c>
      <c r="K31" s="17" t="b" cm="1">
        <f t="array" ref="K31">_xlfn.SWITCH(TRUE,F31=1,"Fresher",F31&gt;=2,F31&lt;=5,"Professional",F31&gt;=6,F31&lt;=8,"Senior",F31&gt;=9,F31&lt;=10,"Expert","Unknown")</f>
        <v>0</v>
      </c>
      <c r="L31" s="17" t="str">
        <f t="shared" si="1"/>
        <v>Not Eligible</v>
      </c>
      <c r="M31" s="17" t="str">
        <f t="shared" si="2"/>
        <v>$2000</v>
      </c>
      <c r="N31" s="17" t="str">
        <f t="shared" si="3"/>
        <v>Cannot Mentor</v>
      </c>
      <c r="O31" s="17" t="str">
        <f t="shared" si="4"/>
        <v>No Training Required</v>
      </c>
      <c r="P31" s="17" t="str">
        <f t="shared" si="5"/>
        <v>Regular</v>
      </c>
      <c r="Q31" s="17" t="str">
        <f t="shared" si="6"/>
        <v>Needs Support</v>
      </c>
      <c r="R31" s="17">
        <f t="shared" si="7"/>
        <v>0.625</v>
      </c>
    </row>
    <row r="32" spans="1:19" ht="15.6" x14ac:dyDescent="0.3">
      <c r="A32" s="1" t="s">
        <v>53</v>
      </c>
      <c r="B32" s="1" t="s">
        <v>54</v>
      </c>
      <c r="C32" s="1" t="s">
        <v>24</v>
      </c>
      <c r="D32" s="1">
        <v>4</v>
      </c>
      <c r="E32" s="11">
        <v>50000</v>
      </c>
      <c r="F32" s="1">
        <v>2</v>
      </c>
      <c r="G32" s="4">
        <v>92</v>
      </c>
      <c r="H32" s="4">
        <v>10</v>
      </c>
      <c r="I32" s="4" t="s">
        <v>18</v>
      </c>
      <c r="J32" s="17" t="str" cm="1">
        <f t="array" ref="J32">_xlfn.SWITCH(I32,"Yes","Eligible","No","Not Eligible","Unknown")</f>
        <v>Eligible</v>
      </c>
      <c r="K32" s="17" t="b" cm="1">
        <f t="array" ref="K32">_xlfn.SWITCH(TRUE,F32=1,"Fresher",F32&gt;=2,F32&lt;=5,"Professional",F32&gt;=6,F32&lt;=8,"Senior",F32&gt;=9,F32&lt;=10,"Expert","Unknown")</f>
        <v>1</v>
      </c>
      <c r="L32" s="17" t="str">
        <f t="shared" si="1"/>
        <v>Eligible for Promotion</v>
      </c>
      <c r="M32" s="17" t="str">
        <f t="shared" si="2"/>
        <v>$2000</v>
      </c>
      <c r="N32" s="17" t="str">
        <f t="shared" si="3"/>
        <v>Cannot Mentor</v>
      </c>
      <c r="O32" s="17" t="str">
        <f t="shared" si="4"/>
        <v>No Training Required</v>
      </c>
      <c r="P32" s="17" t="str">
        <f t="shared" si="5"/>
        <v>Regular</v>
      </c>
      <c r="Q32" s="17" t="str">
        <f t="shared" si="6"/>
        <v>Self-Sufficient</v>
      </c>
      <c r="R32" s="17">
        <f t="shared" si="7"/>
        <v>5</v>
      </c>
    </row>
    <row r="33" spans="1:18" ht="15.6" x14ac:dyDescent="0.3">
      <c r="A33" s="1" t="s">
        <v>55</v>
      </c>
      <c r="B33" s="1" t="s">
        <v>56</v>
      </c>
      <c r="C33" s="1" t="s">
        <v>27</v>
      </c>
      <c r="D33" s="1">
        <v>2</v>
      </c>
      <c r="E33" s="11">
        <v>55000</v>
      </c>
      <c r="F33" s="1">
        <v>3</v>
      </c>
      <c r="G33" s="4">
        <v>87</v>
      </c>
      <c r="H33" s="4">
        <v>6</v>
      </c>
      <c r="I33" s="4" t="s">
        <v>25</v>
      </c>
      <c r="J33" s="17" t="str" cm="1">
        <f t="array" ref="J33">_xlfn.SWITCH(I33,"Yes","Eligible","No","Not Eligible","Unknown")</f>
        <v>Not Eligible</v>
      </c>
      <c r="K33" s="17" t="b" cm="1">
        <f t="array" ref="K33">_xlfn.SWITCH(TRUE,F33=1,"Fresher",F33&gt;=2,F33&lt;=5,"Professional",F33&gt;=6,F33&lt;=8,"Senior",F33&gt;=9,F33&lt;=10,"Expert","Unknown")</f>
        <v>1</v>
      </c>
      <c r="L33" s="17" t="str">
        <f t="shared" si="1"/>
        <v>Not Eligible</v>
      </c>
      <c r="M33" s="17" t="str">
        <f t="shared" si="2"/>
        <v>$2000</v>
      </c>
      <c r="N33" s="17" t="str">
        <f t="shared" si="3"/>
        <v>Cannot Mentor</v>
      </c>
      <c r="O33" s="17" t="str">
        <f t="shared" si="4"/>
        <v>Needs Training</v>
      </c>
      <c r="P33" s="17" t="str">
        <f t="shared" si="5"/>
        <v>Regular</v>
      </c>
      <c r="Q33" s="17" t="str">
        <f t="shared" si="6"/>
        <v>Needs Support</v>
      </c>
      <c r="R33" s="17">
        <f t="shared" si="7"/>
        <v>2</v>
      </c>
    </row>
    <row r="34" spans="1:18" ht="15.6" x14ac:dyDescent="0.3">
      <c r="A34" s="1" t="s">
        <v>57</v>
      </c>
      <c r="B34" s="1" t="s">
        <v>58</v>
      </c>
      <c r="C34" s="1" t="s">
        <v>17</v>
      </c>
      <c r="D34" s="1">
        <v>3</v>
      </c>
      <c r="E34" s="11">
        <v>60000</v>
      </c>
      <c r="F34" s="1">
        <v>4</v>
      </c>
      <c r="G34" s="4">
        <v>89</v>
      </c>
      <c r="H34" s="4">
        <v>7</v>
      </c>
      <c r="I34" s="4" t="s">
        <v>18</v>
      </c>
      <c r="J34" s="17" t="str" cm="1">
        <f t="array" ref="J34">_xlfn.SWITCH(I34,"Yes","Eligible","No","Not Eligible","Unknown")</f>
        <v>Eligible</v>
      </c>
      <c r="K34" s="17" t="b" cm="1">
        <f t="array" ref="K34">_xlfn.SWITCH(TRUE,F34=1,"Fresher",F34&gt;=2,F34&lt;=5,"Professional",F34&gt;=6,F34&lt;=8,"Senior",F34&gt;=9,F34&lt;=10,"Expert","Unknown")</f>
        <v>1</v>
      </c>
      <c r="L34" s="17" t="str">
        <f t="shared" si="1"/>
        <v>Not Eligible</v>
      </c>
      <c r="M34" s="17" t="str">
        <f t="shared" si="2"/>
        <v>$2000</v>
      </c>
      <c r="N34" s="17" t="str">
        <f t="shared" si="3"/>
        <v>Cannot Mentor</v>
      </c>
      <c r="O34" s="17" t="str">
        <f t="shared" si="4"/>
        <v>No Training Required</v>
      </c>
      <c r="P34" s="17" t="str">
        <f t="shared" si="5"/>
        <v>Regular</v>
      </c>
      <c r="Q34" s="17" t="str">
        <f t="shared" si="6"/>
        <v>Self-Sufficient</v>
      </c>
      <c r="R34" s="17">
        <f t="shared" si="7"/>
        <v>1.75</v>
      </c>
    </row>
    <row r="35" spans="1:18" ht="15.6" x14ac:dyDescent="0.3">
      <c r="A35" s="1" t="s">
        <v>59</v>
      </c>
      <c r="B35" s="1" t="s">
        <v>60</v>
      </c>
      <c r="C35" s="1" t="s">
        <v>20</v>
      </c>
      <c r="D35" s="1">
        <v>4</v>
      </c>
      <c r="E35" s="11">
        <v>30000</v>
      </c>
      <c r="F35" s="1">
        <v>5</v>
      </c>
      <c r="G35" s="4">
        <v>91</v>
      </c>
      <c r="H35" s="4">
        <v>9</v>
      </c>
      <c r="I35" s="4" t="s">
        <v>18</v>
      </c>
      <c r="J35" s="17" t="str" cm="1">
        <f t="array" ref="J35">_xlfn.SWITCH(I35,"Yes","Eligible","No","Not Eligible","Unknown")</f>
        <v>Eligible</v>
      </c>
      <c r="K35" s="17" t="b" cm="1">
        <f t="array" ref="K35">_xlfn.SWITCH(TRUE,F35=1,"Fresher",F35&gt;=2,F35&lt;=5,"Professional",F35&gt;=6,F35&lt;=8,"Senior",F35&gt;=9,F35&lt;=10,"Expert","Unknown")</f>
        <v>1</v>
      </c>
      <c r="L35" s="17" t="str">
        <f t="shared" si="1"/>
        <v>Eligible for Promotion</v>
      </c>
      <c r="M35" s="17" t="str">
        <f t="shared" si="2"/>
        <v>$2000</v>
      </c>
      <c r="N35" s="17" t="str">
        <f t="shared" si="3"/>
        <v>Can Mentor</v>
      </c>
      <c r="O35" s="17" t="str">
        <f t="shared" si="4"/>
        <v>No Training Required</v>
      </c>
      <c r="P35" s="17" t="str">
        <f t="shared" si="5"/>
        <v>Regular</v>
      </c>
      <c r="Q35" s="17" t="str">
        <f t="shared" si="6"/>
        <v>Needs Support</v>
      </c>
      <c r="R35" s="17">
        <f t="shared" si="7"/>
        <v>1.8</v>
      </c>
    </row>
    <row r="36" spans="1:18" ht="15.6" x14ac:dyDescent="0.3">
      <c r="A36" s="1" t="s">
        <v>61</v>
      </c>
      <c r="B36" s="1" t="s">
        <v>62</v>
      </c>
      <c r="C36" s="1" t="s">
        <v>22</v>
      </c>
      <c r="D36" s="1">
        <v>5</v>
      </c>
      <c r="E36" s="11">
        <v>35000</v>
      </c>
      <c r="F36" s="1">
        <v>6</v>
      </c>
      <c r="G36" s="4">
        <v>93</v>
      </c>
      <c r="H36" s="4">
        <v>11</v>
      </c>
      <c r="I36" s="4" t="s">
        <v>25</v>
      </c>
      <c r="J36" s="17" t="str" cm="1">
        <f t="array" ref="J36">_xlfn.SWITCH(I36,"Yes","Eligible","No","Not Eligible","Unknown")</f>
        <v>Not Eligible</v>
      </c>
      <c r="K36" s="17" t="b" cm="1">
        <f t="array" ref="K36">_xlfn.SWITCH(TRUE,F36=1,"Fresher",F36&gt;=2,F36&lt;=5,"Professional",F36&gt;=6,F36&lt;=8,"Senior",F36&gt;=9,F36&lt;=10,"Expert","Unknown")</f>
        <v>0</v>
      </c>
      <c r="L36" s="17" t="str">
        <f t="shared" si="1"/>
        <v>Eligible for Promotion</v>
      </c>
      <c r="M36" s="17" t="str">
        <f t="shared" si="2"/>
        <v>$5000</v>
      </c>
      <c r="N36" s="17" t="str">
        <f t="shared" si="3"/>
        <v>Cannot Mentor</v>
      </c>
      <c r="O36" s="17" t="str">
        <f t="shared" si="4"/>
        <v>No Training Required</v>
      </c>
      <c r="P36" s="17" t="str">
        <f t="shared" si="5"/>
        <v>High Value</v>
      </c>
      <c r="Q36" s="17" t="str">
        <f t="shared" si="6"/>
        <v>Needs Support</v>
      </c>
      <c r="R36" s="17">
        <f t="shared" si="7"/>
        <v>1.8333333333333333</v>
      </c>
    </row>
    <row r="37" spans="1:18" ht="15.6" x14ac:dyDescent="0.3">
      <c r="A37" s="1" t="s">
        <v>63</v>
      </c>
      <c r="B37" s="1" t="s">
        <v>64</v>
      </c>
      <c r="C37" s="1" t="s">
        <v>24</v>
      </c>
      <c r="D37" s="1">
        <v>3</v>
      </c>
      <c r="E37" s="11">
        <v>40000</v>
      </c>
      <c r="F37" s="1">
        <v>7</v>
      </c>
      <c r="G37" s="4">
        <v>88</v>
      </c>
      <c r="H37" s="4">
        <v>8</v>
      </c>
      <c r="I37" s="4" t="s">
        <v>18</v>
      </c>
      <c r="J37" s="17" t="str" cm="1">
        <f t="array" ref="J37">_xlfn.SWITCH(I37,"Yes","Eligible","No","Not Eligible","Unknown")</f>
        <v>Eligible</v>
      </c>
      <c r="K37" s="17" t="b" cm="1">
        <f t="array" ref="K37">_xlfn.SWITCH(TRUE,F37=1,"Fresher",F37&gt;=2,F37&lt;=5,"Professional",F37&gt;=6,F37&lt;=8,"Senior",F37&gt;=9,F37&lt;=10,"Expert","Unknown")</f>
        <v>0</v>
      </c>
      <c r="L37" s="17" t="str">
        <f t="shared" si="1"/>
        <v>Not Eligible</v>
      </c>
      <c r="M37" s="17" t="str">
        <f t="shared" si="2"/>
        <v>$2000</v>
      </c>
      <c r="N37" s="17" t="str">
        <f t="shared" si="3"/>
        <v>Cannot Mentor</v>
      </c>
      <c r="O37" s="17" t="str">
        <f t="shared" si="4"/>
        <v>No Training Required</v>
      </c>
      <c r="P37" s="17" t="str">
        <f t="shared" si="5"/>
        <v>Regular</v>
      </c>
      <c r="Q37" s="17" t="str">
        <f t="shared" si="6"/>
        <v>Self-Sufficient</v>
      </c>
      <c r="R37" s="17">
        <f t="shared" si="7"/>
        <v>1.1428571428571428</v>
      </c>
    </row>
    <row r="38" spans="1:18" ht="15.6" x14ac:dyDescent="0.3">
      <c r="A38" s="1" t="s">
        <v>65</v>
      </c>
      <c r="B38" s="1" t="s">
        <v>66</v>
      </c>
      <c r="C38" s="1" t="s">
        <v>27</v>
      </c>
      <c r="D38" s="1">
        <v>4</v>
      </c>
      <c r="E38" s="11">
        <v>45000</v>
      </c>
      <c r="F38" s="1">
        <v>8</v>
      </c>
      <c r="G38" s="1">
        <v>90</v>
      </c>
      <c r="H38" s="1">
        <v>9</v>
      </c>
      <c r="I38" s="1" t="s">
        <v>18</v>
      </c>
      <c r="J38" s="17" t="str" cm="1">
        <f t="array" ref="J38">_xlfn.SWITCH(I38,"Yes","Eligible","No","Not Eligible","Unknown")</f>
        <v>Eligible</v>
      </c>
      <c r="K38" s="17" t="b" cm="1">
        <f t="array" ref="K38">_xlfn.SWITCH(TRUE,F38=1,"Fresher",F38&gt;=2,F38&lt;=5,"Professional",F38&gt;=6,F38&lt;=8,"Senior",F38&gt;=9,F38&lt;=10,"Expert","Unknown")</f>
        <v>0</v>
      </c>
      <c r="L38" s="17" t="str">
        <f t="shared" si="1"/>
        <v>Eligible for Promotion</v>
      </c>
      <c r="M38" s="17" t="str">
        <f t="shared" si="2"/>
        <v>$2000</v>
      </c>
      <c r="N38" s="17" t="str">
        <f t="shared" si="3"/>
        <v>Can Mentor</v>
      </c>
      <c r="O38" s="17" t="str">
        <f t="shared" si="4"/>
        <v>No Training Required</v>
      </c>
      <c r="P38" s="17" t="str">
        <f t="shared" si="5"/>
        <v>Regular</v>
      </c>
      <c r="Q38" s="17" t="str">
        <f t="shared" si="6"/>
        <v>Self-Sufficient</v>
      </c>
      <c r="R38" s="17">
        <f t="shared" si="7"/>
        <v>1.125</v>
      </c>
    </row>
  </sheetData>
  <mergeCells count="10">
    <mergeCell ref="B7:I7"/>
    <mergeCell ref="B8:I8"/>
    <mergeCell ref="B9:I9"/>
    <mergeCell ref="B10:I10"/>
    <mergeCell ref="A1:I1"/>
    <mergeCell ref="B2:I2"/>
    <mergeCell ref="B3:I3"/>
    <mergeCell ref="B4:I4"/>
    <mergeCell ref="B5:I5"/>
    <mergeCell ref="B6:I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E1</vt:lpstr>
      <vt:lpstr>E2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Gulfam Ahmad</dc:creator>
  <cp:lastModifiedBy>Gulfam Ahmad</cp:lastModifiedBy>
  <dcterms:created xsi:type="dcterms:W3CDTF">2025-11-15T15:44:47Z</dcterms:created>
  <dcterms:modified xsi:type="dcterms:W3CDTF">2025-11-25T18:28:16Z</dcterms:modified>
</cp:coreProperties>
</file>